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gif" ContentType="image/gif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charts/chart1.xml" ContentType="application/vnd.openxmlformats-officedocument.drawingml.chart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<sst xmlns="http://schemas.openxmlformats.org/spreadsheetml/2006/main" count="24" uniqueCount="21">
  <si>
    <r>
      <rPr>
        <sz val="12"/>
        <color rgb="FF000000"/>
        <rFont val="Times New Roman"/>
        <family val="1"/>
      </rPr>
      <t xml:space="preserve">I</t>
    </r>
    <r>
      <rPr>
        <vertAlign val="subscript"/>
        <sz val="12"/>
        <color rgb="FF000000"/>
        <rFont val="Times New Roman"/>
        <family val="1"/>
      </rPr>
      <t xml:space="preserve">m</t>
    </r>
    <r>
      <rPr>
        <sz val="12"/>
        <color rgb="FF000000"/>
        <rFont val="Times New Roman"/>
        <family val="1"/>
      </rPr>
      <t xml:space="preserve"> (μA)</t>
    </r>
  </si>
  <si>
    <t xml:space="preserve">Design Value R1</t>
  </si>
  <si>
    <t xml:space="preserve">Standard Value R1</t>
  </si>
  <si>
    <r>
      <rPr>
        <sz val="12"/>
        <color rgb="FF000000"/>
        <rFont val="Times New Roman"/>
        <family val="1"/>
      </rPr>
      <t xml:space="preserve">Predicted I</t>
    </r>
    <r>
      <rPr>
        <vertAlign val="subscript"/>
        <sz val="12"/>
        <color rgb="FF000000"/>
        <rFont val="Times New Roman"/>
        <family val="1"/>
      </rPr>
      <t xml:space="preserve">m</t>
    </r>
    <r>
      <rPr>
        <sz val="12"/>
        <color rgb="FF000000"/>
        <rFont val="Times New Roman"/>
        <family val="1"/>
      </rPr>
      <t xml:space="preserve"> (μA)</t>
    </r>
  </si>
  <si>
    <t xml:space="preserve">DESIGN INPUT</t>
  </si>
  <si>
    <t xml:space="preserve">Desired Full Scale Power (P)  =</t>
  </si>
  <si>
    <t xml:space="preserve">Watts</t>
  </si>
  <si>
    <r>
      <rPr>
        <sz val="12"/>
        <color rgb="FF000000"/>
        <rFont val="Times New Roman"/>
        <family val="1"/>
      </rPr>
      <t xml:space="preserve">Meter's Full Scale Deflection (I</t>
    </r>
    <r>
      <rPr>
        <vertAlign val="subscript"/>
        <sz val="12"/>
        <color rgb="FF000000"/>
        <rFont val="Times New Roman"/>
        <family val="1"/>
      </rPr>
      <t xml:space="preserve">m</t>
    </r>
    <r>
      <rPr>
        <sz val="12"/>
        <color rgb="FF000000"/>
        <rFont val="Times New Roman"/>
        <family val="1"/>
      </rPr>
      <t xml:space="preserve">) =</t>
    </r>
  </si>
  <si>
    <t xml:space="preserve">μAmps</t>
  </si>
  <si>
    <r>
      <rPr>
        <sz val="12"/>
        <color rgb="FF000000"/>
        <rFont val="Times New Roman"/>
        <family val="1"/>
      </rPr>
      <t xml:space="preserve">Meter's Internal Resistance (R</t>
    </r>
    <r>
      <rPr>
        <vertAlign val="subscript"/>
        <sz val="12"/>
        <color rgb="FF000000"/>
        <rFont val="Times New Roman"/>
        <family val="1"/>
      </rPr>
      <t xml:space="preserve">m</t>
    </r>
    <r>
      <rPr>
        <sz val="12"/>
        <color rgb="FF000000"/>
        <rFont val="Times New Roman"/>
        <family val="1"/>
      </rPr>
      <t xml:space="preserve">) =</t>
    </r>
  </si>
  <si>
    <t xml:space="preserve">Ohms</t>
  </si>
  <si>
    <r>
      <rPr>
        <sz val="12"/>
        <color rgb="FF000000"/>
        <rFont val="Times New Roman"/>
        <family val="1"/>
      </rPr>
      <t xml:space="preserve">D1 Voltage Drop (E</t>
    </r>
    <r>
      <rPr>
        <vertAlign val="subscript"/>
        <sz val="12"/>
        <color rgb="FF000000"/>
        <rFont val="Times New Roman"/>
        <family val="1"/>
      </rPr>
      <t xml:space="preserve">d</t>
    </r>
    <r>
      <rPr>
        <sz val="12"/>
        <color rgb="FF000000"/>
        <rFont val="Times New Roman"/>
        <family val="1"/>
      </rPr>
      <t xml:space="preserve">)=</t>
    </r>
  </si>
  <si>
    <t xml:space="preserve">Volts</t>
  </si>
  <si>
    <t xml:space="preserve">CALCULATED FULL SCALE VALUES</t>
  </si>
  <si>
    <r>
      <rPr>
        <sz val="12"/>
        <color rgb="FF000000"/>
        <rFont val="Times New Roman"/>
        <family val="1"/>
      </rPr>
      <t xml:space="preserve">E</t>
    </r>
    <r>
      <rPr>
        <vertAlign val="subscript"/>
        <sz val="12"/>
        <color rgb="FF000000"/>
        <rFont val="Times New Roman"/>
        <family val="1"/>
      </rPr>
      <t xml:space="preserve">rms </t>
    </r>
    <r>
      <rPr>
        <sz val="12"/>
        <color rgb="FF000000"/>
        <rFont val="Times New Roman"/>
        <family val="1"/>
      </rPr>
      <t xml:space="preserve">=</t>
    </r>
  </si>
  <si>
    <r>
      <rPr>
        <sz val="12"/>
        <color rgb="FF000000"/>
        <rFont val="Times New Roman"/>
        <family val="1"/>
      </rPr>
      <t xml:space="preserve">E</t>
    </r>
    <r>
      <rPr>
        <vertAlign val="subscript"/>
        <sz val="12"/>
        <color rgb="FF000000"/>
        <rFont val="Times New Roman"/>
        <family val="1"/>
      </rPr>
      <t xml:space="preserve">pk</t>
    </r>
    <r>
      <rPr>
        <sz val="12"/>
        <color rgb="FF000000"/>
        <rFont val="Times New Roman"/>
        <family val="1"/>
      </rPr>
      <t xml:space="preserve"> =</t>
    </r>
  </si>
  <si>
    <t xml:space="preserve">Volts (DC)</t>
  </si>
  <si>
    <r>
      <rPr>
        <sz val="12"/>
        <color rgb="FF000000"/>
        <rFont val="Times New Roman"/>
        <family val="1"/>
      </rPr>
      <t xml:space="preserve">E</t>
    </r>
    <r>
      <rPr>
        <vertAlign val="subscript"/>
        <sz val="12"/>
        <color rgb="FF000000"/>
        <rFont val="Times New Roman"/>
        <family val="1"/>
      </rPr>
      <t xml:space="preserve">m</t>
    </r>
    <r>
      <rPr>
        <sz val="12"/>
        <color rgb="FF000000"/>
        <rFont val="Times New Roman"/>
        <family val="1"/>
      </rPr>
      <t xml:space="preserve"> =</t>
    </r>
  </si>
  <si>
    <r>
      <rPr>
        <b val="true"/>
        <sz val="12"/>
        <color rgb="FF000000"/>
        <rFont val="Times New Roman"/>
        <family val="1"/>
      </rPr>
      <t xml:space="preserve">DESIGN VALUE </t>
    </r>
    <r>
      <rPr>
        <sz val="12"/>
        <color rgb="FF000000"/>
        <rFont val="Times New Roman"/>
        <family val="1"/>
      </rPr>
      <t xml:space="preserve">R1</t>
    </r>
    <r>
      <rPr>
        <b val="true"/>
        <sz val="12"/>
        <color rgb="FF000000"/>
        <rFont val="Times New Roman"/>
        <family val="1"/>
      </rPr>
      <t xml:space="preserve"> =</t>
    </r>
  </si>
  <si>
    <t xml:space="preserve">k Ohms</t>
  </si>
  <si>
    <r>
      <rPr>
        <b val="true"/>
        <sz val="12"/>
        <color rgb="FF000000"/>
        <rFont val="Times New Roman"/>
        <family val="1"/>
      </rPr>
      <t xml:space="preserve">STANDARD VALUE </t>
    </r>
    <r>
      <rPr>
        <sz val="12"/>
        <color rgb="FF000000"/>
        <rFont val="Times New Roman"/>
        <family val="1"/>
      </rPr>
      <t xml:space="preserve">R1</t>
    </r>
    <r>
      <rPr>
        <b val="true"/>
        <sz val="12"/>
        <color rgb="FF000000"/>
        <rFont val="Times New Roman"/>
        <family val="1"/>
      </rPr>
      <t xml:space="preserve"> =</t>
    </r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</si>
</sst>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0.00"/>
    <numFmt numFmtId="167" formatCode="0.000"/>
    <numFmt numFmtId="168" formatCode="0.0"/>
  </numFmts>
  <fonts count="10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Times New Roman"/>
      <family val="1"/>
    </font>
    <font>
      <vertAlign val="subscript"/>
      <sz val="12"/>
      <color rgb="FF000000"/>
      <name val="Times New Roman"/>
      <family val="1"/>
    </font>
    <font>
      <b val="true"/>
      <sz val="12"/>
      <color rgb="FF000000"/>
      <name val="Times New Roman"/>
      <family val="1"/>
    </font>
    <font>
      <sz val="13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7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20E"/>
      <rgbColor rgb="FF666699"/>
      <rgbColor rgb="FF969696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pc="-1" strike="noStrike">
                <a:latin typeface="Arial"/>
              </a:defRPr>
            </a:pPr>
            <a:r>
              <a:rPr b="0" sz="1300" spc="-1" strike="noStrike">
                <a:latin typeface="Arial"/>
              </a:rPr>
              <a:t>Power (W) versus Meter Current (Im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scatterChart>
        <c:scatterStyle val="line"/>
        <c:varyColors val="0"/>
        <c:ser>
          <c:idx val="0"/>
          <c:order val="0"/>
          <c:tx>
            <c:strRef>
              <c:f>Sheet1!$I$1</c:f>
              <c:strCache>
                <c:ptCount val="1"/>
                <c:pt idx="0">
                  <c:v>Design Value R1</c:v>
                </c:pt>
              </c:strCache>
            </c:strRef>
          </c:tx>
          <c:spPr>
            <a:solidFill>
              <a:srgbClr val="004586"/>
            </a:solidFill>
            <a:ln w="28800">
              <a:solidFill>
                <a:srgbClr val="004586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Sheet1!$H$2:$H$101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Sheet1!$I$2:$I$101</c:f>
              <c:numCache>
                <c:formatCode>General</c:formatCode>
                <c:ptCount val="100"/>
                <c:pt idx="0">
                  <c:v>0.00253634195342668</c:v>
                </c:pt>
                <c:pt idx="1">
                  <c:v>0.00524754568557201</c:v>
                </c:pt>
                <c:pt idx="2">
                  <c:v>0.00893361119643599</c:v>
                </c:pt>
                <c:pt idx="3">
                  <c:v>0.0135945384860186</c:v>
                </c:pt>
                <c:pt idx="4">
                  <c:v>0.0192303275543199</c:v>
                </c:pt>
                <c:pt idx="5">
                  <c:v>0.0258409784013399</c:v>
                </c:pt>
                <c:pt idx="6">
                  <c:v>0.0334264910270784</c:v>
                </c:pt>
                <c:pt idx="7">
                  <c:v>0.0419868654315357</c:v>
                </c:pt>
                <c:pt idx="8">
                  <c:v>0.0515221016147116</c:v>
                </c:pt>
                <c:pt idx="9">
                  <c:v>0.0620321995766062</c:v>
                </c:pt>
                <c:pt idx="10">
                  <c:v>0.0735171593172194</c:v>
                </c:pt>
                <c:pt idx="11">
                  <c:v>0.0859769808365513</c:v>
                </c:pt>
                <c:pt idx="12">
                  <c:v>0.0994116641346017</c:v>
                </c:pt>
                <c:pt idx="13">
                  <c:v>0.113821209211371</c:v>
                </c:pt>
                <c:pt idx="14">
                  <c:v>0.129205616066859</c:v>
                </c:pt>
                <c:pt idx="15">
                  <c:v>0.145564884701065</c:v>
                </c:pt>
                <c:pt idx="16">
                  <c:v>0.16289901511399</c:v>
                </c:pt>
                <c:pt idx="17">
                  <c:v>0.181208007305634</c:v>
                </c:pt>
                <c:pt idx="18">
                  <c:v>0.200491861275997</c:v>
                </c:pt>
                <c:pt idx="19">
                  <c:v>0.220750577025078</c:v>
                </c:pt>
                <c:pt idx="20">
                  <c:v>0.241984154552877</c:v>
                </c:pt>
                <c:pt idx="21">
                  <c:v>0.264192593859396</c:v>
                </c:pt>
                <c:pt idx="22">
                  <c:v>0.287375894944633</c:v>
                </c:pt>
                <c:pt idx="23">
                  <c:v>0.311534057808588</c:v>
                </c:pt>
                <c:pt idx="24">
                  <c:v>0.336667082451263</c:v>
                </c:pt>
                <c:pt idx="25">
                  <c:v>0.362774968872656</c:v>
                </c:pt>
                <c:pt idx="26">
                  <c:v>0.389857717072767</c:v>
                </c:pt>
                <c:pt idx="27">
                  <c:v>0.417915327051598</c:v>
                </c:pt>
                <c:pt idx="28">
                  <c:v>0.446947798809147</c:v>
                </c:pt>
                <c:pt idx="29">
                  <c:v>0.476955132345414</c:v>
                </c:pt>
                <c:pt idx="30">
                  <c:v>0.507937327660401</c:v>
                </c:pt>
                <c:pt idx="31">
                  <c:v>0.539894384754106</c:v>
                </c:pt>
                <c:pt idx="32">
                  <c:v>0.572826303626529</c:v>
                </c:pt>
                <c:pt idx="33">
                  <c:v>0.606733084277671</c:v>
                </c:pt>
                <c:pt idx="34">
                  <c:v>0.641614726707532</c:v>
                </c:pt>
                <c:pt idx="35">
                  <c:v>0.677471230916112</c:v>
                </c:pt>
                <c:pt idx="36">
                  <c:v>0.71430259690341</c:v>
                </c:pt>
                <c:pt idx="37">
                  <c:v>0.752108824669427</c:v>
                </c:pt>
                <c:pt idx="38">
                  <c:v>0.790889914214162</c:v>
                </c:pt>
                <c:pt idx="39">
                  <c:v>0.830645865537616</c:v>
                </c:pt>
                <c:pt idx="40">
                  <c:v>0.871376678639789</c:v>
                </c:pt>
                <c:pt idx="41">
                  <c:v>0.913082353520681</c:v>
                </c:pt>
                <c:pt idx="42">
                  <c:v>0.955762890180291</c:v>
                </c:pt>
                <c:pt idx="43">
                  <c:v>0.99941828861862</c:v>
                </c:pt>
                <c:pt idx="44">
                  <c:v>1.04404854883567</c:v>
                </c:pt>
                <c:pt idx="45">
                  <c:v>1.08965367083143</c:v>
                </c:pt>
                <c:pt idx="46">
                  <c:v>1.13623365460592</c:v>
                </c:pt>
                <c:pt idx="47">
                  <c:v>1.18378850015912</c:v>
                </c:pt>
                <c:pt idx="48">
                  <c:v>1.23231820749104</c:v>
                </c:pt>
                <c:pt idx="49">
                  <c:v>1.28182277660168</c:v>
                </c:pt>
                <c:pt idx="50">
                  <c:v>1.33230220749104</c:v>
                </c:pt>
                <c:pt idx="51">
                  <c:v>1.38375650015912</c:v>
                </c:pt>
                <c:pt idx="52">
                  <c:v>1.43618565460592</c:v>
                </c:pt>
                <c:pt idx="53">
                  <c:v>1.48958967083143</c:v>
                </c:pt>
                <c:pt idx="54">
                  <c:v>1.54396854883567</c:v>
                </c:pt>
                <c:pt idx="55">
                  <c:v>1.59932228861862</c:v>
                </c:pt>
                <c:pt idx="56">
                  <c:v>1.65565089018029</c:v>
                </c:pt>
                <c:pt idx="57">
                  <c:v>1.71295435352068</c:v>
                </c:pt>
                <c:pt idx="58">
                  <c:v>1.77123267863979</c:v>
                </c:pt>
                <c:pt idx="59">
                  <c:v>1.83048586553762</c:v>
                </c:pt>
                <c:pt idx="60">
                  <c:v>1.89071391421416</c:v>
                </c:pt>
                <c:pt idx="61">
                  <c:v>1.95191682466943</c:v>
                </c:pt>
                <c:pt idx="62">
                  <c:v>2.01409459690341</c:v>
                </c:pt>
                <c:pt idx="63">
                  <c:v>2.07724723091611</c:v>
                </c:pt>
                <c:pt idx="64">
                  <c:v>2.14137472670753</c:v>
                </c:pt>
                <c:pt idx="65">
                  <c:v>2.20647708427767</c:v>
                </c:pt>
                <c:pt idx="66">
                  <c:v>2.27255430362653</c:v>
                </c:pt>
                <c:pt idx="67">
                  <c:v>2.3396063847541</c:v>
                </c:pt>
                <c:pt idx="68">
                  <c:v>2.4076333276604</c:v>
                </c:pt>
                <c:pt idx="69">
                  <c:v>2.47663513234541</c:v>
                </c:pt>
                <c:pt idx="70">
                  <c:v>2.54661179880915</c:v>
                </c:pt>
                <c:pt idx="71">
                  <c:v>2.6175633270516</c:v>
                </c:pt>
                <c:pt idx="72">
                  <c:v>2.68948971707277</c:v>
                </c:pt>
                <c:pt idx="73">
                  <c:v>2.76239096887265</c:v>
                </c:pt>
                <c:pt idx="74">
                  <c:v>2.83626708245126</c:v>
                </c:pt>
                <c:pt idx="75">
                  <c:v>2.91111805780859</c:v>
                </c:pt>
                <c:pt idx="76">
                  <c:v>2.98694389494463</c:v>
                </c:pt>
                <c:pt idx="77">
                  <c:v>3.06374459385939</c:v>
                </c:pt>
                <c:pt idx="78">
                  <c:v>3.14152015455288</c:v>
                </c:pt>
                <c:pt idx="79">
                  <c:v>3.22027057702508</c:v>
                </c:pt>
                <c:pt idx="80">
                  <c:v>3.29999586127599</c:v>
                </c:pt>
                <c:pt idx="81">
                  <c:v>3.38069600730563</c:v>
                </c:pt>
                <c:pt idx="82">
                  <c:v>3.46237101511399</c:v>
                </c:pt>
                <c:pt idx="83">
                  <c:v>3.54502088470106</c:v>
                </c:pt>
                <c:pt idx="84">
                  <c:v>3.62864561606686</c:v>
                </c:pt>
                <c:pt idx="85">
                  <c:v>3.71324520921137</c:v>
                </c:pt>
                <c:pt idx="86">
                  <c:v>3.7988196641346</c:v>
                </c:pt>
                <c:pt idx="87">
                  <c:v>3.88536898083655</c:v>
                </c:pt>
                <c:pt idx="88">
                  <c:v>3.97289315931722</c:v>
                </c:pt>
                <c:pt idx="89">
                  <c:v>4.0613921995766</c:v>
                </c:pt>
                <c:pt idx="90">
                  <c:v>4.15086610161471</c:v>
                </c:pt>
                <c:pt idx="91">
                  <c:v>4.24131486543154</c:v>
                </c:pt>
                <c:pt idx="92">
                  <c:v>4.33273849102708</c:v>
                </c:pt>
                <c:pt idx="93">
                  <c:v>4.42513697840134</c:v>
                </c:pt>
                <c:pt idx="94">
                  <c:v>4.51851032755432</c:v>
                </c:pt>
                <c:pt idx="95">
                  <c:v>4.61285853848602</c:v>
                </c:pt>
                <c:pt idx="96">
                  <c:v>4.70818161119644</c:v>
                </c:pt>
                <c:pt idx="97">
                  <c:v>4.80447954568557</c:v>
                </c:pt>
                <c:pt idx="98">
                  <c:v>4.90175234195343</c:v>
                </c:pt>
                <c:pt idx="99">
                  <c:v>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Sheet1!$J$1</c:f>
              <c:strCache>
                <c:ptCount val="1"/>
                <c:pt idx="0">
                  <c:v>Standard Value R1</c:v>
                </c:pt>
              </c:strCache>
            </c:strRef>
          </c:tx>
          <c:spPr>
            <a:solidFill>
              <a:srgbClr val="ff420e"/>
            </a:solidFill>
            <a:ln w="28800">
              <a:solidFill>
                <a:srgbClr val="ff420e"/>
              </a:solidFill>
              <a:round/>
            </a:ln>
          </c:spPr>
          <c:marker>
            <c:symbol val="none"/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showLegendKey val="0"/>
            <c:showVal val="0"/>
            <c:showCatName val="0"/>
            <c:showSerName val="0"/>
            <c:showPercent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Sheet1!$H$2:$H$101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Sheet1!$J$2:$J$101</c:f>
              <c:numCache>
                <c:formatCode>General</c:formatCode>
                <c:ptCount val="100"/>
                <c:pt idx="0">
                  <c:v>0.00254797510353834</c:v>
                </c:pt>
                <c:pt idx="1">
                  <c:v>0.00528102645955669</c:v>
                </c:pt>
                <c:pt idx="2">
                  <c:v>0.00899915406805503</c:v>
                </c:pt>
                <c:pt idx="3">
                  <c:v>0.0137023579290334</c:v>
                </c:pt>
                <c:pt idx="4">
                  <c:v>0.0193906380424917</c:v>
                </c:pt>
                <c:pt idx="5">
                  <c:v>0.0260639944084301</c:v>
                </c:pt>
                <c:pt idx="6">
                  <c:v>0.0337224270268484</c:v>
                </c:pt>
                <c:pt idx="7">
                  <c:v>0.0423659358977467</c:v>
                </c:pt>
                <c:pt idx="8">
                  <c:v>0.0519945210211251</c:v>
                </c:pt>
                <c:pt idx="9">
                  <c:v>0.0626081823969834</c:v>
                </c:pt>
                <c:pt idx="10">
                  <c:v>0.0742069200253218</c:v>
                </c:pt>
                <c:pt idx="11">
                  <c:v>0.0867907339061401</c:v>
                </c:pt>
                <c:pt idx="12">
                  <c:v>0.100359624039438</c:v>
                </c:pt>
                <c:pt idx="13">
                  <c:v>0.114913590425217</c:v>
                </c:pt>
                <c:pt idx="14">
                  <c:v>0.130452633063475</c:v>
                </c:pt>
                <c:pt idx="15">
                  <c:v>0.146976751954213</c:v>
                </c:pt>
                <c:pt idx="16">
                  <c:v>0.164485947097432</c:v>
                </c:pt>
                <c:pt idx="17">
                  <c:v>0.18298021849313</c:v>
                </c:pt>
                <c:pt idx="18">
                  <c:v>0.202459566141308</c:v>
                </c:pt>
                <c:pt idx="19">
                  <c:v>0.222923990041967</c:v>
                </c:pt>
                <c:pt idx="20">
                  <c:v>0.244373490195105</c:v>
                </c:pt>
                <c:pt idx="21">
                  <c:v>0.266808066600724</c:v>
                </c:pt>
                <c:pt idx="22">
                  <c:v>0.290227719258822</c:v>
                </c:pt>
                <c:pt idx="23">
                  <c:v>0.3146324481694</c:v>
                </c:pt>
                <c:pt idx="24">
                  <c:v>0.340022253332458</c:v>
                </c:pt>
                <c:pt idx="25">
                  <c:v>0.366397134747997</c:v>
                </c:pt>
                <c:pt idx="26">
                  <c:v>0.393757092416015</c:v>
                </c:pt>
                <c:pt idx="27">
                  <c:v>0.422102126336514</c:v>
                </c:pt>
                <c:pt idx="28">
                  <c:v>0.451432236509492</c:v>
                </c:pt>
                <c:pt idx="29">
                  <c:v>0.48174742293495</c:v>
                </c:pt>
                <c:pt idx="30">
                  <c:v>0.513047685612889</c:v>
                </c:pt>
                <c:pt idx="31">
                  <c:v>0.545333024543307</c:v>
                </c:pt>
                <c:pt idx="32">
                  <c:v>0.578603439726205</c:v>
                </c:pt>
                <c:pt idx="33">
                  <c:v>0.612858931161584</c:v>
                </c:pt>
                <c:pt idx="34">
                  <c:v>0.648099498849442</c:v>
                </c:pt>
                <c:pt idx="35">
                  <c:v>0.68432514278978</c:v>
                </c:pt>
                <c:pt idx="36">
                  <c:v>0.721535862982599</c:v>
                </c:pt>
                <c:pt idx="37">
                  <c:v>0.759731659427897</c:v>
                </c:pt>
                <c:pt idx="38">
                  <c:v>0.798912532125675</c:v>
                </c:pt>
                <c:pt idx="39">
                  <c:v>0.839078481075933</c:v>
                </c:pt>
                <c:pt idx="40">
                  <c:v>0.880229506278672</c:v>
                </c:pt>
                <c:pt idx="41">
                  <c:v>0.92236560773389</c:v>
                </c:pt>
                <c:pt idx="42">
                  <c:v>0.965486785441589</c:v>
                </c:pt>
                <c:pt idx="43">
                  <c:v>1.00959303940177</c:v>
                </c:pt>
                <c:pt idx="44">
                  <c:v>1.05468436961443</c:v>
                </c:pt>
                <c:pt idx="45">
                  <c:v>1.10076077607956</c:v>
                </c:pt>
                <c:pt idx="46">
                  <c:v>1.14782225879718</c:v>
                </c:pt>
                <c:pt idx="47">
                  <c:v>1.19586881776728</c:v>
                </c:pt>
                <c:pt idx="48">
                  <c:v>1.24490045298986</c:v>
                </c:pt>
                <c:pt idx="49">
                  <c:v>1.29491716446492</c:v>
                </c:pt>
                <c:pt idx="50">
                  <c:v>1.34591895219245</c:v>
                </c:pt>
                <c:pt idx="51">
                  <c:v>1.39790581617247</c:v>
                </c:pt>
                <c:pt idx="52">
                  <c:v>1.45087775640497</c:v>
                </c:pt>
                <c:pt idx="53">
                  <c:v>1.50483477288995</c:v>
                </c:pt>
                <c:pt idx="54">
                  <c:v>1.55977686562741</c:v>
                </c:pt>
                <c:pt idx="55">
                  <c:v>1.61570403461735</c:v>
                </c:pt>
                <c:pt idx="56">
                  <c:v>1.67261627985977</c:v>
                </c:pt>
                <c:pt idx="57">
                  <c:v>1.73051360135466</c:v>
                </c:pt>
                <c:pt idx="58">
                  <c:v>1.78939599910204</c:v>
                </c:pt>
                <c:pt idx="59">
                  <c:v>1.8492634731019</c:v>
                </c:pt>
                <c:pt idx="60">
                  <c:v>1.91011602335424</c:v>
                </c:pt>
                <c:pt idx="61">
                  <c:v>1.97195364985906</c:v>
                </c:pt>
                <c:pt idx="62">
                  <c:v>2.03477635261636</c:v>
                </c:pt>
                <c:pt idx="63">
                  <c:v>2.09858413162613</c:v>
                </c:pt>
                <c:pt idx="64">
                  <c:v>2.16337698688839</c:v>
                </c:pt>
                <c:pt idx="65">
                  <c:v>2.22915491840313</c:v>
                </c:pt>
                <c:pt idx="66">
                  <c:v>2.29591792617035</c:v>
                </c:pt>
                <c:pt idx="67">
                  <c:v>2.36366601019005</c:v>
                </c:pt>
                <c:pt idx="68">
                  <c:v>2.43239917046222</c:v>
                </c:pt>
                <c:pt idx="69">
                  <c:v>2.50211740698688</c:v>
                </c:pt>
                <c:pt idx="70">
                  <c:v>2.57282071976402</c:v>
                </c:pt>
                <c:pt idx="71">
                  <c:v>2.64450910879364</c:v>
                </c:pt>
                <c:pt idx="72">
                  <c:v>2.71718257407574</c:v>
                </c:pt>
                <c:pt idx="73">
                  <c:v>2.79084111561032</c:v>
                </c:pt>
                <c:pt idx="74">
                  <c:v>2.86548473339737</c:v>
                </c:pt>
                <c:pt idx="75">
                  <c:v>2.94111342743691</c:v>
                </c:pt>
                <c:pt idx="76">
                  <c:v>3.01772719772893</c:v>
                </c:pt>
                <c:pt idx="77">
                  <c:v>3.09532604427343</c:v>
                </c:pt>
                <c:pt idx="78">
                  <c:v>3.17390996707041</c:v>
                </c:pt>
                <c:pt idx="79">
                  <c:v>3.25347896611987</c:v>
                </c:pt>
                <c:pt idx="80">
                  <c:v>3.3340330414218</c:v>
                </c:pt>
                <c:pt idx="81">
                  <c:v>3.41557219297622</c:v>
                </c:pt>
                <c:pt idx="82">
                  <c:v>3.49809642078312</c:v>
                </c:pt>
                <c:pt idx="83">
                  <c:v>3.5816057248425</c:v>
                </c:pt>
                <c:pt idx="84">
                  <c:v>3.66610010515436</c:v>
                </c:pt>
                <c:pt idx="85">
                  <c:v>3.7515795617187</c:v>
                </c:pt>
                <c:pt idx="86">
                  <c:v>3.83804409453552</c:v>
                </c:pt>
                <c:pt idx="87">
                  <c:v>3.92549370360481</c:v>
                </c:pt>
                <c:pt idx="88">
                  <c:v>4.01392838892659</c:v>
                </c:pt>
                <c:pt idx="89">
                  <c:v>4.10334815050085</c:v>
                </c:pt>
                <c:pt idx="90">
                  <c:v>4.19375298832759</c:v>
                </c:pt>
                <c:pt idx="91">
                  <c:v>4.28514290240681</c:v>
                </c:pt>
                <c:pt idx="92">
                  <c:v>4.3775178927385</c:v>
                </c:pt>
                <c:pt idx="93">
                  <c:v>4.47087795932268</c:v>
                </c:pt>
                <c:pt idx="94">
                  <c:v>4.56522310215934</c:v>
                </c:pt>
                <c:pt idx="95">
                  <c:v>4.66055332124848</c:v>
                </c:pt>
                <c:pt idx="96">
                  <c:v>4.7568686165901</c:v>
                </c:pt>
                <c:pt idx="97">
                  <c:v>4.8541689881842</c:v>
                </c:pt>
                <c:pt idx="98">
                  <c:v>4.95245443603077</c:v>
                </c:pt>
                <c:pt idx="99">
                  <c:v>5.05172496012983</c:v>
                </c:pt>
              </c:numCache>
            </c:numRef>
          </c:yVal>
          <c:smooth val="0"/>
        </c:ser>
        <c:axId val="66627776"/>
        <c:axId val="65531770"/>
      </c:scatterChart>
      <c:valAx>
        <c:axId val="66627776"/>
        <c:scaling>
          <c:orientation val="minMax"/>
          <c:max val="100"/>
          <c:min val="0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Current (uA)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5531770"/>
        <c:crossesAt val="0"/>
        <c:crossBetween val="between"/>
        <c:majorUnit val="5"/>
      </c:valAx>
      <c:valAx>
        <c:axId val="65531770"/>
        <c:scaling>
          <c:orientation val="minMax"/>
          <c:max val="5"/>
          <c:min val="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900" spc="-1" strike="noStrike">
                    <a:latin typeface="Arial"/>
                  </a:defRPr>
                </a:pPr>
                <a:r>
                  <a:rPr b="0" sz="900" spc="-1" strike="noStrike">
                    <a:latin typeface="Arial"/>
                  </a:rPr>
                  <a:t>Power (W)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66627776"/>
        <c:crossesAt val="0"/>
        <c:crossBetween val="between"/>
        <c:majorUnit val="0.5"/>
        <c:minorUnit val="0.5"/>
      </c:valAx>
      <c:spPr>
        <a:noFill/>
        <a:ln w="0">
          <a:solidFill>
            <a:srgbClr val="b3b3b3"/>
          </a:solidFill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b="0" sz="10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gif"/><Relationship Id="rId2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9360</xdr:colOff>
      <xdr:row>1</xdr:row>
      <xdr:rowOff>32040</xdr:rowOff>
    </xdr:from>
    <xdr:to>
      <xdr:col>4</xdr:col>
      <xdr:colOff>218160</xdr:colOff>
      <xdr:row>10</xdr:row>
      <xdr:rowOff>81360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9360" y="222480"/>
          <a:ext cx="4799520" cy="1763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4</xdr:col>
      <xdr:colOff>296640</xdr:colOff>
      <xdr:row>4</xdr:row>
      <xdr:rowOff>182520</xdr:rowOff>
    </xdr:from>
    <xdr:to>
      <xdr:col>13</xdr:col>
      <xdr:colOff>737280</xdr:colOff>
      <xdr:row>33</xdr:row>
      <xdr:rowOff>79200</xdr:rowOff>
    </xdr:to>
    <xdr:graphicFrame>
      <xdr:nvGraphicFramePr>
        <xdr:cNvPr id="1" name=""/>
        <xdr:cNvGraphicFramePr/>
      </xdr:nvGraphicFramePr>
      <xdr:xfrm>
        <a:off x="4887360" y="944280"/>
        <a:ext cx="8926920" cy="5421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0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" activeCellId="0" sqref="H1"/>
    </sheetView>
  </sheetViews>
  <sheetFormatPr defaultColWidth="11.53515625" defaultRowHeight="15" zeroHeight="false" outlineLevelRow="0" outlineLevelCol="0"/>
  <cols>
    <col collapsed="false" customWidth="true" hidden="false" outlineLevel="0" max="1" min="1" style="1" width="33.65"/>
    <col collapsed="false" customWidth="true" hidden="false" outlineLevel="0" max="2" min="2" style="2" width="8.67"/>
    <col collapsed="false" customWidth="true" hidden="false" outlineLevel="0" max="3" min="3" style="3" width="11.22"/>
    <col collapsed="false" customWidth="false" hidden="false" outlineLevel="0" max="7" min="4" style="2" width="11.52"/>
    <col collapsed="false" customWidth="true" hidden="false" outlineLevel="0" max="8" min="8" style="2" width="8.12"/>
    <col collapsed="false" customWidth="true" hidden="false" outlineLevel="0" max="9" min="9" style="2" width="16.56"/>
    <col collapsed="false" customWidth="true" hidden="false" outlineLevel="0" max="10" min="10" style="2" width="18.22"/>
    <col collapsed="false" customWidth="false" hidden="false" outlineLevel="0" max="11" min="11" style="2" width="11.52"/>
    <col collapsed="false" customWidth="true" hidden="false" outlineLevel="0" max="12" min="12" style="4" width="19.77"/>
    <col collapsed="false" customWidth="false" hidden="false" outlineLevel="0" max="1024" min="13" style="2" width="11.52"/>
  </cols>
  <sheetData>
    <row r="1" customFormat="false" ht="15" hidden="false" customHeight="false" outlineLevel="0" collapsed="false">
      <c r="H1" s="5" t="s">
        <v>0</v>
      </c>
      <c r="I1" s="5" t="s">
        <v>1</v>
      </c>
      <c r="J1" s="5" t="s">
        <v>2</v>
      </c>
      <c r="K1" s="5"/>
      <c r="L1" s="6" t="s">
        <v>3</v>
      </c>
    </row>
    <row r="2" customFormat="false" ht="15" hidden="false" customHeight="false" outlineLevel="0" collapsed="false">
      <c r="H2" s="2" t="n">
        <v>1</v>
      </c>
      <c r="I2" s="7" t="n">
        <f aca="false">(((((H2*10^-6)*($B$16+($B$24*10^3)))/(SQRT(2)))+$B$17)^2)/50</f>
        <v>0.00253634195342668</v>
      </c>
      <c r="J2" s="7" t="n">
        <f aca="false">(((((H2*10^-6)*($B$16+($B$26*10^3)))/(SQRT(2)))+$B$17)^2)/50</f>
        <v>0.00254797510353834</v>
      </c>
      <c r="K2" s="7"/>
      <c r="L2" s="4" t="n">
        <f aca="false">(((SQRT(2)*((SQRT(50*J2))-$B$17))/(($B$26*10^3)+$B$16))*10^6)</f>
        <v>0.999999999999998</v>
      </c>
    </row>
    <row r="3" customFormat="false" ht="15" hidden="false" customHeight="false" outlineLevel="0" collapsed="false">
      <c r="H3" s="2" t="n">
        <f aca="false">H2+1</f>
        <v>2</v>
      </c>
      <c r="I3" s="7" t="n">
        <f aca="false">(((((H3*10^-6)*($B$16+($B$24*10^3)))/(SQRT(2)))+$B$17)^2)/50</f>
        <v>0.00524754568557201</v>
      </c>
      <c r="J3" s="7" t="n">
        <f aca="false">(((((H3*10^-6)*($B$16+($B$26*10^3)))/(SQRT(2)))+$B$17)^2)/50</f>
        <v>0.00528102645955669</v>
      </c>
      <c r="K3" s="7"/>
      <c r="L3" s="4" t="n">
        <f aca="false">(((SQRT(2)*((SQRT(50*J3))-$B$17))/(($B$26*10^3)+$B$16))*10^6)</f>
        <v>2</v>
      </c>
    </row>
    <row r="4" customFormat="false" ht="15" hidden="false" customHeight="false" outlineLevel="0" collapsed="false">
      <c r="H4" s="2" t="n">
        <f aca="false">H3+1</f>
        <v>3</v>
      </c>
      <c r="I4" s="7" t="n">
        <f aca="false">(((((H4*10^-6)*($B$16+($B$24*10^3)))/(SQRT(2)))+$B$17)^2)/50</f>
        <v>0.00893361119643599</v>
      </c>
      <c r="J4" s="7" t="n">
        <f aca="false">(((((H4*10^-6)*($B$16+($B$26*10^3)))/(SQRT(2)))+$B$17)^2)/50</f>
        <v>0.00899915406805503</v>
      </c>
      <c r="K4" s="7"/>
      <c r="L4" s="4" t="n">
        <f aca="false">(((SQRT(2)*((SQRT(50*J4))-$B$17))/(($B$26*10^3)+$B$16))*10^6)</f>
        <v>3</v>
      </c>
    </row>
    <row r="5" customFormat="false" ht="15" hidden="false" customHeight="false" outlineLevel="0" collapsed="false">
      <c r="H5" s="2" t="n">
        <f aca="false">H4+1</f>
        <v>4</v>
      </c>
      <c r="I5" s="7" t="n">
        <f aca="false">(((((H5*10^-6)*($B$16+($B$24*10^3)))/(SQRT(2)))+$B$17)^2)/50</f>
        <v>0.0135945384860186</v>
      </c>
      <c r="J5" s="7" t="n">
        <f aca="false">(((((H5*10^-6)*($B$16+($B$26*10^3)))/(SQRT(2)))+$B$17)^2)/50</f>
        <v>0.0137023579290334</v>
      </c>
      <c r="K5" s="7"/>
      <c r="L5" s="4" t="n">
        <f aca="false">(((SQRT(2)*((SQRT(50*J5))-$B$17))/(($B$26*10^3)+$B$16))*10^6)</f>
        <v>4.00000000000001</v>
      </c>
    </row>
    <row r="6" customFormat="false" ht="15" hidden="false" customHeight="false" outlineLevel="0" collapsed="false">
      <c r="H6" s="2" t="n">
        <f aca="false">H5+1</f>
        <v>5</v>
      </c>
      <c r="I6" s="7" t="n">
        <f aca="false">(((((H6*10^-6)*($B$16+($B$24*10^3)))/(SQRT(2)))+$B$17)^2)/50</f>
        <v>0.0192303275543199</v>
      </c>
      <c r="J6" s="7" t="n">
        <f aca="false">(((((H6*10^-6)*($B$16+($B$26*10^3)))/(SQRT(2)))+$B$17)^2)/50</f>
        <v>0.0193906380424917</v>
      </c>
      <c r="K6" s="7"/>
      <c r="L6" s="4" t="n">
        <f aca="false">(((SQRT(2)*((SQRT(50*J6))-$B$17))/(($B$26*10^3)+$B$16))*10^6)</f>
        <v>5</v>
      </c>
    </row>
    <row r="7" customFormat="false" ht="15" hidden="false" customHeight="false" outlineLevel="0" collapsed="false">
      <c r="H7" s="2" t="n">
        <f aca="false">H6+1</f>
        <v>6</v>
      </c>
      <c r="I7" s="7" t="n">
        <f aca="false">(((((H7*10^-6)*($B$16+($B$24*10^3)))/(SQRT(2)))+$B$17)^2)/50</f>
        <v>0.0258409784013399</v>
      </c>
      <c r="J7" s="7" t="n">
        <f aca="false">(((((H7*10^-6)*($B$16+($B$26*10^3)))/(SQRT(2)))+$B$17)^2)/50</f>
        <v>0.0260639944084301</v>
      </c>
      <c r="K7" s="7"/>
      <c r="L7" s="4" t="n">
        <f aca="false">(((SQRT(2)*((SQRT(50*J7))-$B$17))/(($B$26*10^3)+$B$16))*10^6)</f>
        <v>6.00000000000001</v>
      </c>
    </row>
    <row r="8" customFormat="false" ht="15" hidden="false" customHeight="false" outlineLevel="0" collapsed="false">
      <c r="H8" s="2" t="n">
        <f aca="false">H7+1</f>
        <v>7</v>
      </c>
      <c r="I8" s="7" t="n">
        <f aca="false">(((((H8*10^-6)*($B$16+($B$24*10^3)))/(SQRT(2)))+$B$17)^2)/50</f>
        <v>0.0334264910270784</v>
      </c>
      <c r="J8" s="7" t="n">
        <f aca="false">(((((H8*10^-6)*($B$16+($B$26*10^3)))/(SQRT(2)))+$B$17)^2)/50</f>
        <v>0.0337224270268484</v>
      </c>
      <c r="K8" s="7"/>
      <c r="L8" s="4" t="n">
        <f aca="false">(((SQRT(2)*((SQRT(50*J8))-$B$17))/(($B$26*10^3)+$B$16))*10^6)</f>
        <v>7</v>
      </c>
    </row>
    <row r="9" customFormat="false" ht="15" hidden="false" customHeight="false" outlineLevel="0" collapsed="false">
      <c r="H9" s="2" t="n">
        <f aca="false">H8+1</f>
        <v>8</v>
      </c>
      <c r="I9" s="7" t="n">
        <f aca="false">(((((H9*10^-6)*($B$16+($B$24*10^3)))/(SQRT(2)))+$B$17)^2)/50</f>
        <v>0.0419868654315357</v>
      </c>
      <c r="J9" s="7" t="n">
        <f aca="false">(((((H9*10^-6)*($B$16+($B$26*10^3)))/(SQRT(2)))+$B$17)^2)/50</f>
        <v>0.0423659358977467</v>
      </c>
      <c r="K9" s="7"/>
      <c r="L9" s="4" t="n">
        <f aca="false">(((SQRT(2)*((SQRT(50*J9))-$B$17))/(($B$26*10^3)+$B$16))*10^6)</f>
        <v>8</v>
      </c>
    </row>
    <row r="10" customFormat="false" ht="15" hidden="false" customHeight="false" outlineLevel="0" collapsed="false">
      <c r="H10" s="2" t="n">
        <f aca="false">H9+1</f>
        <v>9</v>
      </c>
      <c r="I10" s="7" t="n">
        <f aca="false">(((((H10*10^-6)*($B$16+($B$24*10^3)))/(SQRT(2)))+$B$17)^2)/50</f>
        <v>0.0515221016147116</v>
      </c>
      <c r="J10" s="7" t="n">
        <f aca="false">(((((H10*10^-6)*($B$16+($B$26*10^3)))/(SQRT(2)))+$B$17)^2)/50</f>
        <v>0.0519945210211251</v>
      </c>
      <c r="K10" s="7"/>
      <c r="L10" s="4" t="n">
        <f aca="false">(((SQRT(2)*((SQRT(50*J10))-$B$17))/(($B$26*10^3)+$B$16))*10^6)</f>
        <v>9</v>
      </c>
    </row>
    <row r="11" customFormat="false" ht="15" hidden="false" customHeight="false" outlineLevel="0" collapsed="false">
      <c r="H11" s="2" t="n">
        <f aca="false">H10+1</f>
        <v>10</v>
      </c>
      <c r="I11" s="7" t="n">
        <f aca="false">(((((H11*10^-6)*($B$16+($B$24*10^3)))/(SQRT(2)))+$B$17)^2)/50</f>
        <v>0.0620321995766062</v>
      </c>
      <c r="J11" s="7" t="n">
        <f aca="false">(((((H11*10^-6)*($B$16+($B$26*10^3)))/(SQRT(2)))+$B$17)^2)/50</f>
        <v>0.0626081823969834</v>
      </c>
      <c r="K11" s="7"/>
      <c r="L11" s="4" t="n">
        <f aca="false">(((SQRT(2)*((SQRT(50*J11))-$B$17))/(($B$26*10^3)+$B$16))*10^6)</f>
        <v>10</v>
      </c>
    </row>
    <row r="12" customFormat="false" ht="15" hidden="false" customHeight="false" outlineLevel="0" collapsed="false">
      <c r="H12" s="2" t="n">
        <f aca="false">H11+1</f>
        <v>11</v>
      </c>
      <c r="I12" s="7" t="n">
        <f aca="false">(((((H12*10^-6)*($B$16+($B$24*10^3)))/(SQRT(2)))+$B$17)^2)/50</f>
        <v>0.0735171593172194</v>
      </c>
      <c r="J12" s="7" t="n">
        <f aca="false">(((((H12*10^-6)*($B$16+($B$26*10^3)))/(SQRT(2)))+$B$17)^2)/50</f>
        <v>0.0742069200253218</v>
      </c>
      <c r="K12" s="7"/>
      <c r="L12" s="4" t="n">
        <f aca="false">(((SQRT(2)*((SQRT(50*J12))-$B$17))/(($B$26*10^3)+$B$16))*10^6)</f>
        <v>11</v>
      </c>
    </row>
    <row r="13" customFormat="false" ht="15" hidden="false" customHeight="false" outlineLevel="0" collapsed="false">
      <c r="A13" s="8" t="s">
        <v>4</v>
      </c>
      <c r="B13" s="8"/>
      <c r="C13" s="8"/>
      <c r="H13" s="2" t="n">
        <f aca="false">H12+1</f>
        <v>12</v>
      </c>
      <c r="I13" s="7" t="n">
        <f aca="false">(((((H13*10^-6)*($B$16+($B$24*10^3)))/(SQRT(2)))+$B$17)^2)/50</f>
        <v>0.0859769808365513</v>
      </c>
      <c r="J13" s="7" t="n">
        <f aca="false">(((((H13*10^-6)*($B$16+($B$26*10^3)))/(SQRT(2)))+$B$17)^2)/50</f>
        <v>0.0867907339061401</v>
      </c>
      <c r="K13" s="7"/>
      <c r="L13" s="4" t="n">
        <f aca="false">(((SQRT(2)*((SQRT(50*J13))-$B$17))/(($B$26*10^3)+$B$16))*10^6)</f>
        <v>12</v>
      </c>
    </row>
    <row r="14" customFormat="false" ht="15" hidden="false" customHeight="false" outlineLevel="0" collapsed="false">
      <c r="A14" s="9" t="s">
        <v>5</v>
      </c>
      <c r="B14" s="2" t="n">
        <v>5</v>
      </c>
      <c r="C14" s="3" t="s">
        <v>6</v>
      </c>
      <c r="H14" s="2" t="n">
        <f aca="false">H13+1</f>
        <v>13</v>
      </c>
      <c r="I14" s="7" t="n">
        <f aca="false">(((((H14*10^-6)*($B$16+($B$24*10^3)))/(SQRT(2)))+$B$17)^2)/50</f>
        <v>0.0994116641346017</v>
      </c>
      <c r="J14" s="7" t="n">
        <f aca="false">(((((H14*10^-6)*($B$16+($B$26*10^3)))/(SQRT(2)))+$B$17)^2)/50</f>
        <v>0.100359624039438</v>
      </c>
      <c r="K14" s="7"/>
      <c r="L14" s="4" t="n">
        <f aca="false">(((SQRT(2)*((SQRT(50*J14))-$B$17))/(($B$26*10^3)+$B$16))*10^6)</f>
        <v>13</v>
      </c>
    </row>
    <row r="15" customFormat="false" ht="15" hidden="false" customHeight="false" outlineLevel="0" collapsed="false">
      <c r="A15" s="9" t="s">
        <v>7</v>
      </c>
      <c r="B15" s="2" t="n">
        <v>100</v>
      </c>
      <c r="C15" s="3" t="s">
        <v>8</v>
      </c>
      <c r="H15" s="2" t="n">
        <f aca="false">H14+1</f>
        <v>14</v>
      </c>
      <c r="I15" s="7" t="n">
        <f aca="false">(((((H15*10^-6)*($B$16+($B$24*10^3)))/(SQRT(2)))+$B$17)^2)/50</f>
        <v>0.113821209211371</v>
      </c>
      <c r="J15" s="7" t="n">
        <f aca="false">(((((H15*10^-6)*($B$16+($B$26*10^3)))/(SQRT(2)))+$B$17)^2)/50</f>
        <v>0.114913590425217</v>
      </c>
      <c r="K15" s="7"/>
      <c r="L15" s="4" t="n">
        <f aca="false">(((SQRT(2)*((SQRT(50*J15))-$B$17))/(($B$26*10^3)+$B$16))*10^6)</f>
        <v>14</v>
      </c>
    </row>
    <row r="16" customFormat="false" ht="15" hidden="false" customHeight="false" outlineLevel="0" collapsed="false">
      <c r="A16" s="9" t="s">
        <v>9</v>
      </c>
      <c r="B16" s="2" t="n">
        <v>932</v>
      </c>
      <c r="C16" s="3" t="s">
        <v>10</v>
      </c>
      <c r="H16" s="2" t="n">
        <f aca="false">H15+1</f>
        <v>15</v>
      </c>
      <c r="I16" s="7" t="n">
        <f aca="false">(((((H16*10^-6)*($B$16+($B$24*10^3)))/(SQRT(2)))+$B$17)^2)/50</f>
        <v>0.129205616066859</v>
      </c>
      <c r="J16" s="7" t="n">
        <f aca="false">(((((H16*10^-6)*($B$16+($B$26*10^3)))/(SQRT(2)))+$B$17)^2)/50</f>
        <v>0.130452633063475</v>
      </c>
      <c r="K16" s="7"/>
      <c r="L16" s="4" t="n">
        <f aca="false">(((SQRT(2)*((SQRT(50*J16))-$B$17))/(($B$26*10^3)+$B$16))*10^6)</f>
        <v>15</v>
      </c>
    </row>
    <row r="17" customFormat="false" ht="15" hidden="false" customHeight="false" outlineLevel="0" collapsed="false">
      <c r="A17" s="9" t="s">
        <v>11</v>
      </c>
      <c r="B17" s="2" t="n">
        <v>0.2</v>
      </c>
      <c r="C17" s="3" t="s">
        <v>12</v>
      </c>
      <c r="H17" s="2" t="n">
        <f aca="false">H16+1</f>
        <v>16</v>
      </c>
      <c r="I17" s="7" t="n">
        <f aca="false">(((((H17*10^-6)*($B$16+($B$24*10^3)))/(SQRT(2)))+$B$17)^2)/50</f>
        <v>0.145564884701065</v>
      </c>
      <c r="J17" s="7" t="n">
        <f aca="false">(((((H17*10^-6)*($B$16+($B$26*10^3)))/(SQRT(2)))+$B$17)^2)/50</f>
        <v>0.146976751954213</v>
      </c>
      <c r="K17" s="7"/>
      <c r="L17" s="4" t="n">
        <f aca="false">(((SQRT(2)*((SQRT(50*J17))-$B$17))/(($B$26*10^3)+$B$16))*10^6)</f>
        <v>16</v>
      </c>
    </row>
    <row r="18" customFormat="false" ht="15" hidden="false" customHeight="false" outlineLevel="0" collapsed="false">
      <c r="A18" s="9"/>
      <c r="H18" s="2" t="n">
        <f aca="false">H17+1</f>
        <v>17</v>
      </c>
      <c r="I18" s="7" t="n">
        <f aca="false">(((((H18*10^-6)*($B$16+($B$24*10^3)))/(SQRT(2)))+$B$17)^2)/50</f>
        <v>0.16289901511399</v>
      </c>
      <c r="J18" s="7" t="n">
        <f aca="false">(((((H18*10^-6)*($B$16+($B$26*10^3)))/(SQRT(2)))+$B$17)^2)/50</f>
        <v>0.164485947097432</v>
      </c>
      <c r="K18" s="7"/>
      <c r="L18" s="4" t="n">
        <f aca="false">(((SQRT(2)*((SQRT(50*J18))-$B$17))/(($B$26*10^3)+$B$16))*10^6)</f>
        <v>17</v>
      </c>
    </row>
    <row r="19" customFormat="false" ht="15" hidden="false" customHeight="false" outlineLevel="0" collapsed="false">
      <c r="A19" s="5"/>
      <c r="H19" s="2" t="n">
        <f aca="false">H18+1</f>
        <v>18</v>
      </c>
      <c r="I19" s="7" t="n">
        <f aca="false">(((((H19*10^-6)*($B$16+($B$24*10^3)))/(SQRT(2)))+$B$17)^2)/50</f>
        <v>0.181208007305634</v>
      </c>
      <c r="J19" s="7" t="n">
        <f aca="false">(((((H19*10^-6)*($B$16+($B$26*10^3)))/(SQRT(2)))+$B$17)^2)/50</f>
        <v>0.18298021849313</v>
      </c>
      <c r="K19" s="7"/>
      <c r="L19" s="4" t="n">
        <f aca="false">(((SQRT(2)*((SQRT(50*J19))-$B$17))/(($B$26*10^3)+$B$16))*10^6)</f>
        <v>18</v>
      </c>
    </row>
    <row r="20" customFormat="false" ht="15" hidden="false" customHeight="false" outlineLevel="0" collapsed="false">
      <c r="A20" s="8" t="s">
        <v>13</v>
      </c>
      <c r="B20" s="8"/>
      <c r="C20" s="8"/>
      <c r="H20" s="2" t="n">
        <f aca="false">H19+1</f>
        <v>19</v>
      </c>
      <c r="I20" s="7" t="n">
        <f aca="false">(((((H20*10^-6)*($B$16+($B$24*10^3)))/(SQRT(2)))+$B$17)^2)/50</f>
        <v>0.200491861275997</v>
      </c>
      <c r="J20" s="7" t="n">
        <f aca="false">(((((H20*10^-6)*($B$16+($B$26*10^3)))/(SQRT(2)))+$B$17)^2)/50</f>
        <v>0.202459566141308</v>
      </c>
      <c r="K20" s="7"/>
      <c r="L20" s="4" t="n">
        <f aca="false">(((SQRT(2)*((SQRT(50*J20))-$B$17))/(($B$26*10^3)+$B$16))*10^6)</f>
        <v>19</v>
      </c>
    </row>
    <row r="21" customFormat="false" ht="15" hidden="false" customHeight="false" outlineLevel="0" collapsed="false">
      <c r="A21" s="9" t="s">
        <v>14</v>
      </c>
      <c r="B21" s="10" t="n">
        <f aca="false">SQRT(B14*50)</f>
        <v>15.8113883008419</v>
      </c>
      <c r="C21" s="3" t="s">
        <v>12</v>
      </c>
      <c r="H21" s="2" t="n">
        <f aca="false">H20+1</f>
        <v>20</v>
      </c>
      <c r="I21" s="7" t="n">
        <f aca="false">(((((H21*10^-6)*($B$16+($B$24*10^3)))/(SQRT(2)))+$B$17)^2)/50</f>
        <v>0.220750577025078</v>
      </c>
      <c r="J21" s="7" t="n">
        <f aca="false">(((((H21*10^-6)*($B$16+($B$26*10^3)))/(SQRT(2)))+$B$17)^2)/50</f>
        <v>0.222923990041967</v>
      </c>
      <c r="K21" s="7"/>
      <c r="L21" s="4" t="n">
        <f aca="false">(((SQRT(2)*((SQRT(50*J21))-$B$17))/(($B$26*10^3)+$B$16))*10^6)</f>
        <v>20</v>
      </c>
    </row>
    <row r="22" customFormat="false" ht="15" hidden="false" customHeight="false" outlineLevel="0" collapsed="false">
      <c r="A22" s="9" t="s">
        <v>15</v>
      </c>
      <c r="B22" s="10" t="n">
        <f aca="false">SQRT(2)*(B21-B17)</f>
        <v>22.0778370625233</v>
      </c>
      <c r="C22" s="3" t="s">
        <v>16</v>
      </c>
      <c r="H22" s="2" t="n">
        <f aca="false">H21+1</f>
        <v>21</v>
      </c>
      <c r="I22" s="7" t="n">
        <f aca="false">(((((H22*10^-6)*($B$16+($B$24*10^3)))/(SQRT(2)))+$B$17)^2)/50</f>
        <v>0.241984154552877</v>
      </c>
      <c r="J22" s="7" t="n">
        <f aca="false">(((((H22*10^-6)*($B$16+($B$26*10^3)))/(SQRT(2)))+$B$17)^2)/50</f>
        <v>0.244373490195105</v>
      </c>
      <c r="K22" s="7"/>
      <c r="L22" s="4" t="n">
        <f aca="false">(((SQRT(2)*((SQRT(50*J22))-$B$17))/(($B$26*10^3)+$B$16))*10^6)</f>
        <v>21</v>
      </c>
    </row>
    <row r="23" customFormat="false" ht="15" hidden="false" customHeight="false" outlineLevel="0" collapsed="false">
      <c r="A23" s="9" t="s">
        <v>17</v>
      </c>
      <c r="B23" s="10" t="n">
        <f aca="false">(B15*10^-6)*B16</f>
        <v>0.0932</v>
      </c>
      <c r="C23" s="3" t="s">
        <v>16</v>
      </c>
      <c r="H23" s="2" t="n">
        <f aca="false">H22+1</f>
        <v>22</v>
      </c>
      <c r="I23" s="7" t="n">
        <f aca="false">(((((H23*10^-6)*($B$16+($B$24*10^3)))/(SQRT(2)))+$B$17)^2)/50</f>
        <v>0.264192593859396</v>
      </c>
      <c r="J23" s="7" t="n">
        <f aca="false">(((((H23*10^-6)*($B$16+($B$26*10^3)))/(SQRT(2)))+$B$17)^2)/50</f>
        <v>0.266808066600724</v>
      </c>
      <c r="K23" s="7"/>
      <c r="L23" s="4" t="n">
        <f aca="false">(((SQRT(2)*((SQRT(50*J23))-$B$17))/(($B$26*10^3)+$B$16))*10^6)</f>
        <v>22</v>
      </c>
    </row>
    <row r="24" customFormat="false" ht="15" hidden="false" customHeight="false" outlineLevel="0" collapsed="false">
      <c r="A24" s="11" t="s">
        <v>18</v>
      </c>
      <c r="B24" s="10" t="n">
        <f aca="false">(B22-B23)/(B15*10^-3)</f>
        <v>219.846370625233</v>
      </c>
      <c r="C24" s="3" t="s">
        <v>19</v>
      </c>
      <c r="H24" s="2" t="n">
        <f aca="false">H23+1</f>
        <v>23</v>
      </c>
      <c r="I24" s="7" t="n">
        <f aca="false">(((((H24*10^-6)*($B$16+($B$24*10^3)))/(SQRT(2)))+$B$17)^2)/50</f>
        <v>0.287375894944633</v>
      </c>
      <c r="J24" s="7" t="n">
        <f aca="false">(((((H24*10^-6)*($B$16+($B$26*10^3)))/(SQRT(2)))+$B$17)^2)/50</f>
        <v>0.290227719258822</v>
      </c>
      <c r="K24" s="7"/>
      <c r="L24" s="4" t="n">
        <f aca="false">(((SQRT(2)*((SQRT(50*J24))-$B$17))/(($B$26*10^3)+$B$16))*10^6)</f>
        <v>23</v>
      </c>
    </row>
    <row r="25" customFormat="false" ht="15" hidden="false" customHeight="false" outlineLevel="0" collapsed="false">
      <c r="H25" s="2" t="n">
        <f aca="false">H24+1</f>
        <v>24</v>
      </c>
      <c r="I25" s="7" t="n">
        <f aca="false">(((((H25*10^-6)*($B$16+($B$24*10^3)))/(SQRT(2)))+$B$17)^2)/50</f>
        <v>0.311534057808588</v>
      </c>
      <c r="J25" s="7" t="n">
        <f aca="false">(((((H25*10^-6)*($B$16+($B$26*10^3)))/(SQRT(2)))+$B$17)^2)/50</f>
        <v>0.3146324481694</v>
      </c>
      <c r="K25" s="7"/>
      <c r="L25" s="4" t="n">
        <f aca="false">(((SQRT(2)*((SQRT(50*J25))-$B$17))/(($B$26*10^3)+$B$16))*10^6)</f>
        <v>24</v>
      </c>
    </row>
    <row r="26" customFormat="false" ht="15" hidden="false" customHeight="false" outlineLevel="0" collapsed="false">
      <c r="A26" s="11" t="s">
        <v>20</v>
      </c>
      <c r="B26" s="2" t="n">
        <v>221</v>
      </c>
      <c r="C26" s="3" t="s">
        <v>19</v>
      </c>
      <c r="H26" s="2" t="n">
        <f aca="false">H25+1</f>
        <v>25</v>
      </c>
      <c r="I26" s="7" t="n">
        <f aca="false">(((((H26*10^-6)*($B$16+($B$24*10^3)))/(SQRT(2)))+$B$17)^2)/50</f>
        <v>0.336667082451263</v>
      </c>
      <c r="J26" s="7" t="n">
        <f aca="false">(((((H26*10^-6)*($B$16+($B$26*10^3)))/(SQRT(2)))+$B$17)^2)/50</f>
        <v>0.340022253332458</v>
      </c>
      <c r="K26" s="7"/>
      <c r="L26" s="4" t="n">
        <f aca="false">(((SQRT(2)*((SQRT(50*J26))-$B$17))/(($B$26*10^3)+$B$16))*10^6)</f>
        <v>25</v>
      </c>
    </row>
    <row r="27" customFormat="false" ht="15" hidden="false" customHeight="false" outlineLevel="0" collapsed="false">
      <c r="H27" s="2" t="n">
        <f aca="false">H26+1</f>
        <v>26</v>
      </c>
      <c r="I27" s="7" t="n">
        <f aca="false">(((((H27*10^-6)*($B$16+($B$24*10^3)))/(SQRT(2)))+$B$17)^2)/50</f>
        <v>0.362774968872656</v>
      </c>
      <c r="J27" s="7" t="n">
        <f aca="false">(((((H27*10^-6)*($B$16+($B$26*10^3)))/(SQRT(2)))+$B$17)^2)/50</f>
        <v>0.366397134747997</v>
      </c>
      <c r="K27" s="7"/>
      <c r="L27" s="4" t="n">
        <f aca="false">(((SQRT(2)*((SQRT(50*J27))-$B$17))/(($B$26*10^3)+$B$16))*10^6)</f>
        <v>26</v>
      </c>
    </row>
    <row r="28" customFormat="false" ht="15" hidden="false" customHeight="false" outlineLevel="0" collapsed="false">
      <c r="H28" s="2" t="n">
        <f aca="false">H27+1</f>
        <v>27</v>
      </c>
      <c r="I28" s="7" t="n">
        <f aca="false">(((((H28*10^-6)*($B$16+($B$24*10^3)))/(SQRT(2)))+$B$17)^2)/50</f>
        <v>0.389857717072767</v>
      </c>
      <c r="J28" s="7" t="n">
        <f aca="false">(((((H28*10^-6)*($B$16+($B$26*10^3)))/(SQRT(2)))+$B$17)^2)/50</f>
        <v>0.393757092416015</v>
      </c>
      <c r="K28" s="7"/>
      <c r="L28" s="4" t="n">
        <f aca="false">(((SQRT(2)*((SQRT(50*J28))-$B$17))/(($B$26*10^3)+$B$16))*10^6)</f>
        <v>27</v>
      </c>
    </row>
    <row r="29" customFormat="false" ht="15" hidden="false" customHeight="false" outlineLevel="0" collapsed="false">
      <c r="H29" s="2" t="n">
        <f aca="false">H28+1</f>
        <v>28</v>
      </c>
      <c r="I29" s="7" t="n">
        <f aca="false">(((((H29*10^-6)*($B$16+($B$24*10^3)))/(SQRT(2)))+$B$17)^2)/50</f>
        <v>0.417915327051598</v>
      </c>
      <c r="J29" s="7" t="n">
        <f aca="false">(((((H29*10^-6)*($B$16+($B$26*10^3)))/(SQRT(2)))+$B$17)^2)/50</f>
        <v>0.422102126336514</v>
      </c>
      <c r="K29" s="7"/>
      <c r="L29" s="4" t="n">
        <f aca="false">(((SQRT(2)*((SQRT(50*J29))-$B$17))/(($B$26*10^3)+$B$16))*10^6)</f>
        <v>28</v>
      </c>
    </row>
    <row r="30" customFormat="false" ht="15" hidden="false" customHeight="false" outlineLevel="0" collapsed="false">
      <c r="H30" s="2" t="n">
        <f aca="false">H29+1</f>
        <v>29</v>
      </c>
      <c r="I30" s="7" t="n">
        <f aca="false">(((((H30*10^-6)*($B$16+($B$24*10^3)))/(SQRT(2)))+$B$17)^2)/50</f>
        <v>0.446947798809147</v>
      </c>
      <c r="J30" s="7" t="n">
        <f aca="false">(((((H30*10^-6)*($B$16+($B$26*10^3)))/(SQRT(2)))+$B$17)^2)/50</f>
        <v>0.451432236509492</v>
      </c>
      <c r="K30" s="7"/>
      <c r="L30" s="4" t="n">
        <f aca="false">(((SQRT(2)*((SQRT(50*J30))-$B$17))/(($B$26*10^3)+$B$16))*10^6)</f>
        <v>29</v>
      </c>
    </row>
    <row r="31" customFormat="false" ht="15" hidden="false" customHeight="false" outlineLevel="0" collapsed="false">
      <c r="H31" s="2" t="n">
        <f aca="false">H30+1</f>
        <v>30</v>
      </c>
      <c r="I31" s="7" t="n">
        <f aca="false">(((((H31*10^-6)*($B$16+($B$24*10^3)))/(SQRT(2)))+$B$17)^2)/50</f>
        <v>0.476955132345414</v>
      </c>
      <c r="J31" s="7" t="n">
        <f aca="false">(((((H31*10^-6)*($B$16+($B$26*10^3)))/(SQRT(2)))+$B$17)^2)/50</f>
        <v>0.48174742293495</v>
      </c>
      <c r="K31" s="7"/>
      <c r="L31" s="4" t="n">
        <f aca="false">(((SQRT(2)*((SQRT(50*J31))-$B$17))/(($B$26*10^3)+$B$16))*10^6)</f>
        <v>30</v>
      </c>
    </row>
    <row r="32" customFormat="false" ht="15" hidden="false" customHeight="false" outlineLevel="0" collapsed="false">
      <c r="H32" s="2" t="n">
        <f aca="false">H31+1</f>
        <v>31</v>
      </c>
      <c r="I32" s="7" t="n">
        <f aca="false">(((((H32*10^-6)*($B$16+($B$24*10^3)))/(SQRT(2)))+$B$17)^2)/50</f>
        <v>0.507937327660401</v>
      </c>
      <c r="J32" s="7" t="n">
        <f aca="false">(((((H32*10^-6)*($B$16+($B$26*10^3)))/(SQRT(2)))+$B$17)^2)/50</f>
        <v>0.513047685612889</v>
      </c>
      <c r="K32" s="7"/>
      <c r="L32" s="4" t="n">
        <f aca="false">(((SQRT(2)*((SQRT(50*J32))-$B$17))/(($B$26*10^3)+$B$16))*10^6)</f>
        <v>31</v>
      </c>
    </row>
    <row r="33" customFormat="false" ht="15" hidden="false" customHeight="false" outlineLevel="0" collapsed="false">
      <c r="H33" s="2" t="n">
        <f aca="false">H32+1</f>
        <v>32</v>
      </c>
      <c r="I33" s="7" t="n">
        <f aca="false">(((((H33*10^-6)*($B$16+($B$24*10^3)))/(SQRT(2)))+$B$17)^2)/50</f>
        <v>0.539894384754106</v>
      </c>
      <c r="J33" s="7" t="n">
        <f aca="false">(((((H33*10^-6)*($B$16+($B$26*10^3)))/(SQRT(2)))+$B$17)^2)/50</f>
        <v>0.545333024543307</v>
      </c>
      <c r="K33" s="7"/>
      <c r="L33" s="4" t="n">
        <f aca="false">(((SQRT(2)*((SQRT(50*J33))-$B$17))/(($B$26*10^3)+$B$16))*10^6)</f>
        <v>32</v>
      </c>
    </row>
    <row r="34" customFormat="false" ht="15" hidden="false" customHeight="false" outlineLevel="0" collapsed="false">
      <c r="H34" s="2" t="n">
        <f aca="false">H33+1</f>
        <v>33</v>
      </c>
      <c r="I34" s="7" t="n">
        <f aca="false">(((((H34*10^-6)*($B$16+($B$24*10^3)))/(SQRT(2)))+$B$17)^2)/50</f>
        <v>0.572826303626529</v>
      </c>
      <c r="J34" s="7" t="n">
        <f aca="false">(((((H34*10^-6)*($B$16+($B$26*10^3)))/(SQRT(2)))+$B$17)^2)/50</f>
        <v>0.578603439726205</v>
      </c>
      <c r="K34" s="7"/>
      <c r="L34" s="4" t="n">
        <f aca="false">(((SQRT(2)*((SQRT(50*J34))-$B$17))/(($B$26*10^3)+$B$16))*10^6)</f>
        <v>33</v>
      </c>
    </row>
    <row r="35" customFormat="false" ht="15" hidden="false" customHeight="false" outlineLevel="0" collapsed="false">
      <c r="H35" s="2" t="n">
        <f aca="false">H34+1</f>
        <v>34</v>
      </c>
      <c r="I35" s="7" t="n">
        <f aca="false">(((((H35*10^-6)*($B$16+($B$24*10^3)))/(SQRT(2)))+$B$17)^2)/50</f>
        <v>0.606733084277671</v>
      </c>
      <c r="J35" s="7" t="n">
        <f aca="false">(((((H35*10^-6)*($B$16+($B$26*10^3)))/(SQRT(2)))+$B$17)^2)/50</f>
        <v>0.612858931161584</v>
      </c>
      <c r="K35" s="7"/>
      <c r="L35" s="4" t="n">
        <f aca="false">(((SQRT(2)*((SQRT(50*J35))-$B$17))/(($B$26*10^3)+$B$16))*10^6)</f>
        <v>34</v>
      </c>
    </row>
    <row r="36" customFormat="false" ht="15" hidden="false" customHeight="false" outlineLevel="0" collapsed="false">
      <c r="H36" s="2" t="n">
        <f aca="false">H35+1</f>
        <v>35</v>
      </c>
      <c r="I36" s="7" t="n">
        <f aca="false">(((((H36*10^-6)*($B$16+($B$24*10^3)))/(SQRT(2)))+$B$17)^2)/50</f>
        <v>0.641614726707532</v>
      </c>
      <c r="J36" s="7" t="n">
        <f aca="false">(((((H36*10^-6)*($B$16+($B$26*10^3)))/(SQRT(2)))+$B$17)^2)/50</f>
        <v>0.648099498849442</v>
      </c>
      <c r="K36" s="7"/>
      <c r="L36" s="4" t="n">
        <f aca="false">(((SQRT(2)*((SQRT(50*J36))-$B$17))/(($B$26*10^3)+$B$16))*10^6)</f>
        <v>35</v>
      </c>
    </row>
    <row r="37" customFormat="false" ht="15" hidden="false" customHeight="false" outlineLevel="0" collapsed="false">
      <c r="H37" s="2" t="n">
        <f aca="false">H36+1</f>
        <v>36</v>
      </c>
      <c r="I37" s="7" t="n">
        <f aca="false">(((((H37*10^-6)*($B$16+($B$24*10^3)))/(SQRT(2)))+$B$17)^2)/50</f>
        <v>0.677471230916112</v>
      </c>
      <c r="J37" s="7" t="n">
        <f aca="false">(((((H37*10^-6)*($B$16+($B$26*10^3)))/(SQRT(2)))+$B$17)^2)/50</f>
        <v>0.68432514278978</v>
      </c>
      <c r="K37" s="7"/>
      <c r="L37" s="4" t="n">
        <f aca="false">(((SQRT(2)*((SQRT(50*J37))-$B$17))/(($B$26*10^3)+$B$16))*10^6)</f>
        <v>36</v>
      </c>
    </row>
    <row r="38" customFormat="false" ht="15" hidden="false" customHeight="false" outlineLevel="0" collapsed="false">
      <c r="H38" s="2" t="n">
        <f aca="false">H37+1</f>
        <v>37</v>
      </c>
      <c r="I38" s="7" t="n">
        <f aca="false">(((((H38*10^-6)*($B$16+($B$24*10^3)))/(SQRT(2)))+$B$17)^2)/50</f>
        <v>0.71430259690341</v>
      </c>
      <c r="J38" s="7" t="n">
        <f aca="false">(((((H38*10^-6)*($B$16+($B$26*10^3)))/(SQRT(2)))+$B$17)^2)/50</f>
        <v>0.721535862982599</v>
      </c>
      <c r="K38" s="7"/>
      <c r="L38" s="4" t="n">
        <f aca="false">(((SQRT(2)*((SQRT(50*J38))-$B$17))/(($B$26*10^3)+$B$16))*10^6)</f>
        <v>37</v>
      </c>
    </row>
    <row r="39" customFormat="false" ht="15" hidden="false" customHeight="false" outlineLevel="0" collapsed="false">
      <c r="H39" s="2" t="n">
        <f aca="false">H38+1</f>
        <v>38</v>
      </c>
      <c r="I39" s="7" t="n">
        <f aca="false">(((((H39*10^-6)*($B$16+($B$24*10^3)))/(SQRT(2)))+$B$17)^2)/50</f>
        <v>0.752108824669427</v>
      </c>
      <c r="J39" s="7" t="n">
        <f aca="false">(((((H39*10^-6)*($B$16+($B$26*10^3)))/(SQRT(2)))+$B$17)^2)/50</f>
        <v>0.759731659427897</v>
      </c>
      <c r="K39" s="7"/>
      <c r="L39" s="4" t="n">
        <f aca="false">(((SQRT(2)*((SQRT(50*J39))-$B$17))/(($B$26*10^3)+$B$16))*10^6)</f>
        <v>38</v>
      </c>
    </row>
    <row r="40" customFormat="false" ht="15" hidden="false" customHeight="false" outlineLevel="0" collapsed="false">
      <c r="H40" s="2" t="n">
        <f aca="false">H39+1</f>
        <v>39</v>
      </c>
      <c r="I40" s="7" t="n">
        <f aca="false">(((((H40*10^-6)*($B$16+($B$24*10^3)))/(SQRT(2)))+$B$17)^2)/50</f>
        <v>0.790889914214162</v>
      </c>
      <c r="J40" s="7" t="n">
        <f aca="false">(((((H40*10^-6)*($B$16+($B$26*10^3)))/(SQRT(2)))+$B$17)^2)/50</f>
        <v>0.798912532125675</v>
      </c>
      <c r="K40" s="7"/>
      <c r="L40" s="4" t="n">
        <f aca="false">(((SQRT(2)*((SQRT(50*J40))-$B$17))/(($B$26*10^3)+$B$16))*10^6)</f>
        <v>39</v>
      </c>
    </row>
    <row r="41" customFormat="false" ht="15" hidden="false" customHeight="false" outlineLevel="0" collapsed="false">
      <c r="H41" s="2" t="n">
        <f aca="false">H40+1</f>
        <v>40</v>
      </c>
      <c r="I41" s="7" t="n">
        <f aca="false">(((((H41*10^-6)*($B$16+($B$24*10^3)))/(SQRT(2)))+$B$17)^2)/50</f>
        <v>0.830645865537616</v>
      </c>
      <c r="J41" s="7" t="n">
        <f aca="false">(((((H41*10^-6)*($B$16+($B$26*10^3)))/(SQRT(2)))+$B$17)^2)/50</f>
        <v>0.839078481075933</v>
      </c>
      <c r="K41" s="7"/>
      <c r="L41" s="4" t="n">
        <f aca="false">(((SQRT(2)*((SQRT(50*J41))-$B$17))/(($B$26*10^3)+$B$16))*10^6)</f>
        <v>40</v>
      </c>
    </row>
    <row r="42" customFormat="false" ht="15" hidden="false" customHeight="false" outlineLevel="0" collapsed="false">
      <c r="H42" s="2" t="n">
        <f aca="false">H41+1</f>
        <v>41</v>
      </c>
      <c r="I42" s="7" t="n">
        <f aca="false">(((((H42*10^-6)*($B$16+($B$24*10^3)))/(SQRT(2)))+$B$17)^2)/50</f>
        <v>0.871376678639789</v>
      </c>
      <c r="J42" s="7" t="n">
        <f aca="false">(((((H42*10^-6)*($B$16+($B$26*10^3)))/(SQRT(2)))+$B$17)^2)/50</f>
        <v>0.880229506278672</v>
      </c>
      <c r="K42" s="7"/>
      <c r="L42" s="4" t="n">
        <f aca="false">(((SQRT(2)*((SQRT(50*J42))-$B$17))/(($B$26*10^3)+$B$16))*10^6)</f>
        <v>41</v>
      </c>
    </row>
    <row r="43" customFormat="false" ht="15" hidden="false" customHeight="false" outlineLevel="0" collapsed="false">
      <c r="H43" s="2" t="n">
        <f aca="false">H42+1</f>
        <v>42</v>
      </c>
      <c r="I43" s="7" t="n">
        <f aca="false">(((((H43*10^-6)*($B$16+($B$24*10^3)))/(SQRT(2)))+$B$17)^2)/50</f>
        <v>0.913082353520681</v>
      </c>
      <c r="J43" s="7" t="n">
        <f aca="false">(((((H43*10^-6)*($B$16+($B$26*10^3)))/(SQRT(2)))+$B$17)^2)/50</f>
        <v>0.92236560773389</v>
      </c>
      <c r="K43" s="7"/>
      <c r="L43" s="4" t="n">
        <f aca="false">(((SQRT(2)*((SQRT(50*J43))-$B$17))/(($B$26*10^3)+$B$16))*10^6)</f>
        <v>42</v>
      </c>
    </row>
    <row r="44" customFormat="false" ht="15" hidden="false" customHeight="false" outlineLevel="0" collapsed="false">
      <c r="H44" s="2" t="n">
        <f aca="false">H43+1</f>
        <v>43</v>
      </c>
      <c r="I44" s="7" t="n">
        <f aca="false">(((((H44*10^-6)*($B$16+($B$24*10^3)))/(SQRT(2)))+$B$17)^2)/50</f>
        <v>0.955762890180291</v>
      </c>
      <c r="J44" s="7" t="n">
        <f aca="false">(((((H44*10^-6)*($B$16+($B$26*10^3)))/(SQRT(2)))+$B$17)^2)/50</f>
        <v>0.965486785441589</v>
      </c>
      <c r="K44" s="7"/>
      <c r="L44" s="4" t="n">
        <f aca="false">(((SQRT(2)*((SQRT(50*J44))-$B$17))/(($B$26*10^3)+$B$16))*10^6)</f>
        <v>43</v>
      </c>
    </row>
    <row r="45" customFormat="false" ht="15" hidden="false" customHeight="false" outlineLevel="0" collapsed="false">
      <c r="H45" s="2" t="n">
        <f aca="false">H44+1</f>
        <v>44</v>
      </c>
      <c r="I45" s="7" t="n">
        <f aca="false">(((((H45*10^-6)*($B$16+($B$24*10^3)))/(SQRT(2)))+$B$17)^2)/50</f>
        <v>0.99941828861862</v>
      </c>
      <c r="J45" s="7" t="n">
        <f aca="false">(((((H45*10^-6)*($B$16+($B$26*10^3)))/(SQRT(2)))+$B$17)^2)/50</f>
        <v>1.00959303940177</v>
      </c>
      <c r="K45" s="7"/>
      <c r="L45" s="4" t="n">
        <f aca="false">(((SQRT(2)*((SQRT(50*J45))-$B$17))/(($B$26*10^3)+$B$16))*10^6)</f>
        <v>44.0000000000001</v>
      </c>
    </row>
    <row r="46" customFormat="false" ht="15" hidden="false" customHeight="false" outlineLevel="0" collapsed="false">
      <c r="H46" s="2" t="n">
        <f aca="false">H45+1</f>
        <v>45</v>
      </c>
      <c r="I46" s="7" t="n">
        <f aca="false">(((((H46*10^-6)*($B$16+($B$24*10^3)))/(SQRT(2)))+$B$17)^2)/50</f>
        <v>1.04404854883567</v>
      </c>
      <c r="J46" s="7" t="n">
        <f aca="false">(((((H46*10^-6)*($B$16+($B$26*10^3)))/(SQRT(2)))+$B$17)^2)/50</f>
        <v>1.05468436961443</v>
      </c>
      <c r="K46" s="7"/>
      <c r="L46" s="4" t="n">
        <f aca="false">(((SQRT(2)*((SQRT(50*J46))-$B$17))/(($B$26*10^3)+$B$16))*10^6)</f>
        <v>45.0000000000001</v>
      </c>
    </row>
    <row r="47" customFormat="false" ht="15" hidden="false" customHeight="false" outlineLevel="0" collapsed="false">
      <c r="H47" s="2" t="n">
        <f aca="false">H46+1</f>
        <v>46</v>
      </c>
      <c r="I47" s="7" t="n">
        <f aca="false">(((((H47*10^-6)*($B$16+($B$24*10^3)))/(SQRT(2)))+$B$17)^2)/50</f>
        <v>1.08965367083143</v>
      </c>
      <c r="J47" s="7" t="n">
        <f aca="false">(((((H47*10^-6)*($B$16+($B$26*10^3)))/(SQRT(2)))+$B$17)^2)/50</f>
        <v>1.10076077607956</v>
      </c>
      <c r="K47" s="7"/>
      <c r="L47" s="4" t="n">
        <f aca="false">(((SQRT(2)*((SQRT(50*J47))-$B$17))/(($B$26*10^3)+$B$16))*10^6)</f>
        <v>45.9999999999999</v>
      </c>
    </row>
    <row r="48" customFormat="false" ht="15" hidden="false" customHeight="false" outlineLevel="0" collapsed="false">
      <c r="H48" s="2" t="n">
        <f aca="false">H47+1</f>
        <v>47</v>
      </c>
      <c r="I48" s="7" t="n">
        <f aca="false">(((((H48*10^-6)*($B$16+($B$24*10^3)))/(SQRT(2)))+$B$17)^2)/50</f>
        <v>1.13623365460592</v>
      </c>
      <c r="J48" s="7" t="n">
        <f aca="false">(((((H48*10^-6)*($B$16+($B$26*10^3)))/(SQRT(2)))+$B$17)^2)/50</f>
        <v>1.14782225879718</v>
      </c>
      <c r="K48" s="7"/>
      <c r="L48" s="4" t="n">
        <f aca="false">(((SQRT(2)*((SQRT(50*J48))-$B$17))/(($B$26*10^3)+$B$16))*10^6)</f>
        <v>47</v>
      </c>
    </row>
    <row r="49" customFormat="false" ht="15" hidden="false" customHeight="false" outlineLevel="0" collapsed="false">
      <c r="H49" s="2" t="n">
        <f aca="false">H48+1</f>
        <v>48</v>
      </c>
      <c r="I49" s="7" t="n">
        <f aca="false">(((((H49*10^-6)*($B$16+($B$24*10^3)))/(SQRT(2)))+$B$17)^2)/50</f>
        <v>1.18378850015912</v>
      </c>
      <c r="J49" s="7" t="n">
        <f aca="false">(((((H49*10^-6)*($B$16+($B$26*10^3)))/(SQRT(2)))+$B$17)^2)/50</f>
        <v>1.19586881776728</v>
      </c>
      <c r="K49" s="7"/>
      <c r="L49" s="4" t="n">
        <f aca="false">(((SQRT(2)*((SQRT(50*J49))-$B$17))/(($B$26*10^3)+$B$16))*10^6)</f>
        <v>48</v>
      </c>
    </row>
    <row r="50" customFormat="false" ht="15" hidden="false" customHeight="false" outlineLevel="0" collapsed="false">
      <c r="H50" s="2" t="n">
        <f aca="false">H49+1</f>
        <v>49</v>
      </c>
      <c r="I50" s="7" t="n">
        <f aca="false">(((((H50*10^-6)*($B$16+($B$24*10^3)))/(SQRT(2)))+$B$17)^2)/50</f>
        <v>1.23231820749104</v>
      </c>
      <c r="J50" s="7" t="n">
        <f aca="false">(((((H50*10^-6)*($B$16+($B$26*10^3)))/(SQRT(2)))+$B$17)^2)/50</f>
        <v>1.24490045298986</v>
      </c>
      <c r="K50" s="7"/>
      <c r="L50" s="4" t="n">
        <f aca="false">(((SQRT(2)*((SQRT(50*J50))-$B$17))/(($B$26*10^3)+$B$16))*10^6)</f>
        <v>49</v>
      </c>
    </row>
    <row r="51" customFormat="false" ht="15" hidden="false" customHeight="false" outlineLevel="0" collapsed="false">
      <c r="H51" s="2" t="n">
        <f aca="false">H50+1</f>
        <v>50</v>
      </c>
      <c r="I51" s="7" t="n">
        <f aca="false">(((((H51*10^-6)*($B$16+($B$24*10^3)))/(SQRT(2)))+$B$17)^2)/50</f>
        <v>1.28182277660168</v>
      </c>
      <c r="J51" s="7" t="n">
        <f aca="false">(((((H51*10^-6)*($B$16+($B$26*10^3)))/(SQRT(2)))+$B$17)^2)/50</f>
        <v>1.29491716446492</v>
      </c>
      <c r="K51" s="7"/>
      <c r="L51" s="4" t="n">
        <f aca="false">(((SQRT(2)*((SQRT(50*J51))-$B$17))/(($B$26*10^3)+$B$16))*10^6)</f>
        <v>50.0000000000001</v>
      </c>
    </row>
    <row r="52" customFormat="false" ht="15" hidden="false" customHeight="false" outlineLevel="0" collapsed="false">
      <c r="H52" s="2" t="n">
        <f aca="false">H51+1</f>
        <v>51</v>
      </c>
      <c r="I52" s="7" t="n">
        <f aca="false">(((((H52*10^-6)*($B$16+($B$24*10^3)))/(SQRT(2)))+$B$17)^2)/50</f>
        <v>1.33230220749104</v>
      </c>
      <c r="J52" s="7" t="n">
        <f aca="false">(((((H52*10^-6)*($B$16+($B$26*10^3)))/(SQRT(2)))+$B$17)^2)/50</f>
        <v>1.34591895219245</v>
      </c>
      <c r="K52" s="7"/>
      <c r="L52" s="4" t="n">
        <f aca="false">(((SQRT(2)*((SQRT(50*J52))-$B$17))/(($B$26*10^3)+$B$16))*10^6)</f>
        <v>50.9999999999999</v>
      </c>
    </row>
    <row r="53" customFormat="false" ht="15" hidden="false" customHeight="false" outlineLevel="0" collapsed="false">
      <c r="H53" s="2" t="n">
        <f aca="false">H52+1</f>
        <v>52</v>
      </c>
      <c r="I53" s="7" t="n">
        <f aca="false">(((((H53*10^-6)*($B$16+($B$24*10^3)))/(SQRT(2)))+$B$17)^2)/50</f>
        <v>1.38375650015912</v>
      </c>
      <c r="J53" s="7" t="n">
        <f aca="false">(((((H53*10^-6)*($B$16+($B$26*10^3)))/(SQRT(2)))+$B$17)^2)/50</f>
        <v>1.39790581617247</v>
      </c>
      <c r="K53" s="7"/>
      <c r="L53" s="4" t="n">
        <f aca="false">(((SQRT(2)*((SQRT(50*J53))-$B$17))/(($B$26*10^3)+$B$16))*10^6)</f>
        <v>51.9999999999999</v>
      </c>
    </row>
    <row r="54" customFormat="false" ht="15" hidden="false" customHeight="false" outlineLevel="0" collapsed="false">
      <c r="H54" s="2" t="n">
        <f aca="false">H53+1</f>
        <v>53</v>
      </c>
      <c r="I54" s="7" t="n">
        <f aca="false">(((((H54*10^-6)*($B$16+($B$24*10^3)))/(SQRT(2)))+$B$17)^2)/50</f>
        <v>1.43618565460592</v>
      </c>
      <c r="J54" s="7" t="n">
        <f aca="false">(((((H54*10^-6)*($B$16+($B$26*10^3)))/(SQRT(2)))+$B$17)^2)/50</f>
        <v>1.45087775640497</v>
      </c>
      <c r="K54" s="7"/>
      <c r="L54" s="4" t="n">
        <f aca="false">(((SQRT(2)*((SQRT(50*J54))-$B$17))/(($B$26*10^3)+$B$16))*10^6)</f>
        <v>53</v>
      </c>
    </row>
    <row r="55" customFormat="false" ht="15" hidden="false" customHeight="false" outlineLevel="0" collapsed="false">
      <c r="H55" s="2" t="n">
        <f aca="false">H54+1</f>
        <v>54</v>
      </c>
      <c r="I55" s="7" t="n">
        <f aca="false">(((((H55*10^-6)*($B$16+($B$24*10^3)))/(SQRT(2)))+$B$17)^2)/50</f>
        <v>1.48958967083143</v>
      </c>
      <c r="J55" s="7" t="n">
        <f aca="false">(((((H55*10^-6)*($B$16+($B$26*10^3)))/(SQRT(2)))+$B$17)^2)/50</f>
        <v>1.50483477288995</v>
      </c>
      <c r="K55" s="7"/>
      <c r="L55" s="4" t="n">
        <f aca="false">(((SQRT(2)*((SQRT(50*J55))-$B$17))/(($B$26*10^3)+$B$16))*10^6)</f>
        <v>54</v>
      </c>
    </row>
    <row r="56" customFormat="false" ht="15" hidden="false" customHeight="false" outlineLevel="0" collapsed="false">
      <c r="H56" s="2" t="n">
        <f aca="false">H55+1</f>
        <v>55</v>
      </c>
      <c r="I56" s="7" t="n">
        <f aca="false">(((((H56*10^-6)*($B$16+($B$24*10^3)))/(SQRT(2)))+$B$17)^2)/50</f>
        <v>1.54396854883567</v>
      </c>
      <c r="J56" s="7" t="n">
        <f aca="false">(((((H56*10^-6)*($B$16+($B$26*10^3)))/(SQRT(2)))+$B$17)^2)/50</f>
        <v>1.55977686562741</v>
      </c>
      <c r="K56" s="7"/>
      <c r="L56" s="4" t="n">
        <f aca="false">(((SQRT(2)*((SQRT(50*J56))-$B$17))/(($B$26*10^3)+$B$16))*10^6)</f>
        <v>55</v>
      </c>
    </row>
    <row r="57" customFormat="false" ht="15" hidden="false" customHeight="false" outlineLevel="0" collapsed="false">
      <c r="H57" s="2" t="n">
        <f aca="false">H56+1</f>
        <v>56</v>
      </c>
      <c r="I57" s="7" t="n">
        <f aca="false">(((((H57*10^-6)*($B$16+($B$24*10^3)))/(SQRT(2)))+$B$17)^2)/50</f>
        <v>1.59932228861862</v>
      </c>
      <c r="J57" s="7" t="n">
        <f aca="false">(((((H57*10^-6)*($B$16+($B$26*10^3)))/(SQRT(2)))+$B$17)^2)/50</f>
        <v>1.61570403461735</v>
      </c>
      <c r="K57" s="7"/>
      <c r="L57" s="4" t="n">
        <f aca="false">(((SQRT(2)*((SQRT(50*J57))-$B$17))/(($B$26*10^3)+$B$16))*10^6)</f>
        <v>56.0000000000001</v>
      </c>
    </row>
    <row r="58" customFormat="false" ht="15" hidden="false" customHeight="false" outlineLevel="0" collapsed="false">
      <c r="H58" s="2" t="n">
        <f aca="false">H57+1</f>
        <v>57</v>
      </c>
      <c r="I58" s="7" t="n">
        <f aca="false">(((((H58*10^-6)*($B$16+($B$24*10^3)))/(SQRT(2)))+$B$17)^2)/50</f>
        <v>1.65565089018029</v>
      </c>
      <c r="J58" s="7" t="n">
        <f aca="false">(((((H58*10^-6)*($B$16+($B$26*10^3)))/(SQRT(2)))+$B$17)^2)/50</f>
        <v>1.67261627985977</v>
      </c>
      <c r="K58" s="7"/>
      <c r="L58" s="4" t="n">
        <f aca="false">(((SQRT(2)*((SQRT(50*J58))-$B$17))/(($B$26*10^3)+$B$16))*10^6)</f>
        <v>57.0000000000001</v>
      </c>
    </row>
    <row r="59" customFormat="false" ht="15" hidden="false" customHeight="false" outlineLevel="0" collapsed="false">
      <c r="H59" s="2" t="n">
        <f aca="false">H58+1</f>
        <v>58</v>
      </c>
      <c r="I59" s="7" t="n">
        <f aca="false">(((((H59*10^-6)*($B$16+($B$24*10^3)))/(SQRT(2)))+$B$17)^2)/50</f>
        <v>1.71295435352068</v>
      </c>
      <c r="J59" s="7" t="n">
        <f aca="false">(((((H59*10^-6)*($B$16+($B$26*10^3)))/(SQRT(2)))+$B$17)^2)/50</f>
        <v>1.73051360135466</v>
      </c>
      <c r="K59" s="7"/>
      <c r="L59" s="4" t="n">
        <f aca="false">(((SQRT(2)*((SQRT(50*J59))-$B$17))/(($B$26*10^3)+$B$16))*10^6)</f>
        <v>57.9999999999999</v>
      </c>
    </row>
    <row r="60" customFormat="false" ht="15" hidden="false" customHeight="false" outlineLevel="0" collapsed="false">
      <c r="H60" s="2" t="n">
        <f aca="false">H59+1</f>
        <v>59</v>
      </c>
      <c r="I60" s="7" t="n">
        <f aca="false">(((((H60*10^-6)*($B$16+($B$24*10^3)))/(SQRT(2)))+$B$17)^2)/50</f>
        <v>1.77123267863979</v>
      </c>
      <c r="J60" s="7" t="n">
        <f aca="false">(((((H60*10^-6)*($B$16+($B$26*10^3)))/(SQRT(2)))+$B$17)^2)/50</f>
        <v>1.78939599910204</v>
      </c>
      <c r="K60" s="7"/>
      <c r="L60" s="4" t="n">
        <f aca="false">(((SQRT(2)*((SQRT(50*J60))-$B$17))/(($B$26*10^3)+$B$16))*10^6)</f>
        <v>59</v>
      </c>
    </row>
    <row r="61" customFormat="false" ht="15" hidden="false" customHeight="false" outlineLevel="0" collapsed="false">
      <c r="H61" s="2" t="n">
        <f aca="false">H60+1</f>
        <v>60</v>
      </c>
      <c r="I61" s="7" t="n">
        <f aca="false">(((((H61*10^-6)*($B$16+($B$24*10^3)))/(SQRT(2)))+$B$17)^2)/50</f>
        <v>1.83048586553762</v>
      </c>
      <c r="J61" s="7" t="n">
        <f aca="false">(((((H61*10^-6)*($B$16+($B$26*10^3)))/(SQRT(2)))+$B$17)^2)/50</f>
        <v>1.8492634731019</v>
      </c>
      <c r="K61" s="7"/>
      <c r="L61" s="4" t="n">
        <f aca="false">(((SQRT(2)*((SQRT(50*J61))-$B$17))/(($B$26*10^3)+$B$16))*10^6)</f>
        <v>60</v>
      </c>
    </row>
    <row r="62" customFormat="false" ht="15" hidden="false" customHeight="false" outlineLevel="0" collapsed="false">
      <c r="H62" s="2" t="n">
        <f aca="false">H61+1</f>
        <v>61</v>
      </c>
      <c r="I62" s="7" t="n">
        <f aca="false">(((((H62*10^-6)*($B$16+($B$24*10^3)))/(SQRT(2)))+$B$17)^2)/50</f>
        <v>1.89071391421416</v>
      </c>
      <c r="J62" s="7" t="n">
        <f aca="false">(((((H62*10^-6)*($B$16+($B$26*10^3)))/(SQRT(2)))+$B$17)^2)/50</f>
        <v>1.91011602335424</v>
      </c>
      <c r="K62" s="7"/>
      <c r="L62" s="4" t="n">
        <f aca="false">(((SQRT(2)*((SQRT(50*J62))-$B$17))/(($B$26*10^3)+$B$16))*10^6)</f>
        <v>61</v>
      </c>
    </row>
    <row r="63" customFormat="false" ht="15" hidden="false" customHeight="false" outlineLevel="0" collapsed="false">
      <c r="H63" s="2" t="n">
        <f aca="false">H62+1</f>
        <v>62</v>
      </c>
      <c r="I63" s="7" t="n">
        <f aca="false">(((((H63*10^-6)*($B$16+($B$24*10^3)))/(SQRT(2)))+$B$17)^2)/50</f>
        <v>1.95191682466943</v>
      </c>
      <c r="J63" s="7" t="n">
        <f aca="false">(((((H63*10^-6)*($B$16+($B$26*10^3)))/(SQRT(2)))+$B$17)^2)/50</f>
        <v>1.97195364985906</v>
      </c>
      <c r="K63" s="7"/>
      <c r="L63" s="4" t="n">
        <f aca="false">(((SQRT(2)*((SQRT(50*J63))-$B$17))/(($B$26*10^3)+$B$16))*10^6)</f>
        <v>62.0000000000001</v>
      </c>
    </row>
    <row r="64" customFormat="false" ht="15" hidden="false" customHeight="false" outlineLevel="0" collapsed="false">
      <c r="H64" s="2" t="n">
        <f aca="false">H63+1</f>
        <v>63</v>
      </c>
      <c r="I64" s="7" t="n">
        <f aca="false">(((((H64*10^-6)*($B$16+($B$24*10^3)))/(SQRT(2)))+$B$17)^2)/50</f>
        <v>2.01409459690341</v>
      </c>
      <c r="J64" s="7" t="n">
        <f aca="false">(((((H64*10^-6)*($B$16+($B$26*10^3)))/(SQRT(2)))+$B$17)^2)/50</f>
        <v>2.03477635261636</v>
      </c>
      <c r="K64" s="7"/>
      <c r="L64" s="4" t="n">
        <f aca="false">(((SQRT(2)*((SQRT(50*J64))-$B$17))/(($B$26*10^3)+$B$16))*10^6)</f>
        <v>63.0000000000001</v>
      </c>
    </row>
    <row r="65" customFormat="false" ht="15" hidden="false" customHeight="false" outlineLevel="0" collapsed="false">
      <c r="H65" s="2" t="n">
        <f aca="false">H64+1</f>
        <v>64</v>
      </c>
      <c r="I65" s="7" t="n">
        <f aca="false">(((((H65*10^-6)*($B$16+($B$24*10^3)))/(SQRT(2)))+$B$17)^2)/50</f>
        <v>2.07724723091611</v>
      </c>
      <c r="J65" s="7" t="n">
        <f aca="false">(((((H65*10^-6)*($B$16+($B$26*10^3)))/(SQRT(2)))+$B$17)^2)/50</f>
        <v>2.09858413162613</v>
      </c>
      <c r="K65" s="7"/>
      <c r="L65" s="4" t="n">
        <f aca="false">(((SQRT(2)*((SQRT(50*J65))-$B$17))/(($B$26*10^3)+$B$16))*10^6)</f>
        <v>63.9999999999999</v>
      </c>
    </row>
    <row r="66" customFormat="false" ht="15" hidden="false" customHeight="false" outlineLevel="0" collapsed="false">
      <c r="H66" s="2" t="n">
        <f aca="false">H65+1</f>
        <v>65</v>
      </c>
      <c r="I66" s="7" t="n">
        <f aca="false">(((((H66*10^-6)*($B$16+($B$24*10^3)))/(SQRT(2)))+$B$17)^2)/50</f>
        <v>2.14137472670753</v>
      </c>
      <c r="J66" s="7" t="n">
        <f aca="false">(((((H66*10^-6)*($B$16+($B$26*10^3)))/(SQRT(2)))+$B$17)^2)/50</f>
        <v>2.16337698688839</v>
      </c>
      <c r="K66" s="7"/>
      <c r="L66" s="4" t="n">
        <f aca="false">(((SQRT(2)*((SQRT(50*J66))-$B$17))/(($B$26*10^3)+$B$16))*10^6)</f>
        <v>65</v>
      </c>
    </row>
    <row r="67" customFormat="false" ht="15" hidden="false" customHeight="false" outlineLevel="0" collapsed="false">
      <c r="H67" s="2" t="n">
        <f aca="false">H66+1</f>
        <v>66</v>
      </c>
      <c r="I67" s="7" t="n">
        <f aca="false">(((((H67*10^-6)*($B$16+($B$24*10^3)))/(SQRT(2)))+$B$17)^2)/50</f>
        <v>2.20647708427767</v>
      </c>
      <c r="J67" s="7" t="n">
        <f aca="false">(((((H67*10^-6)*($B$16+($B$26*10^3)))/(SQRT(2)))+$B$17)^2)/50</f>
        <v>2.22915491840313</v>
      </c>
      <c r="K67" s="7"/>
      <c r="L67" s="4" t="n">
        <f aca="false">(((SQRT(2)*((SQRT(50*J67))-$B$17))/(($B$26*10^3)+$B$16))*10^6)</f>
        <v>66</v>
      </c>
    </row>
    <row r="68" customFormat="false" ht="15" hidden="false" customHeight="false" outlineLevel="0" collapsed="false">
      <c r="H68" s="2" t="n">
        <f aca="false">H67+1</f>
        <v>67</v>
      </c>
      <c r="I68" s="7" t="n">
        <f aca="false">(((((H68*10^-6)*($B$16+($B$24*10^3)))/(SQRT(2)))+$B$17)^2)/50</f>
        <v>2.27255430362653</v>
      </c>
      <c r="J68" s="7" t="n">
        <f aca="false">(((((H68*10^-6)*($B$16+($B$26*10^3)))/(SQRT(2)))+$B$17)^2)/50</f>
        <v>2.29591792617035</v>
      </c>
      <c r="K68" s="7"/>
      <c r="L68" s="4" t="n">
        <f aca="false">(((SQRT(2)*((SQRT(50*J68))-$B$17))/(($B$26*10^3)+$B$16))*10^6)</f>
        <v>67</v>
      </c>
    </row>
    <row r="69" customFormat="false" ht="15" hidden="false" customHeight="false" outlineLevel="0" collapsed="false">
      <c r="H69" s="2" t="n">
        <f aca="false">H68+1</f>
        <v>68</v>
      </c>
      <c r="I69" s="7" t="n">
        <f aca="false">(((((H69*10^-6)*($B$16+($B$24*10^3)))/(SQRT(2)))+$B$17)^2)/50</f>
        <v>2.3396063847541</v>
      </c>
      <c r="J69" s="7" t="n">
        <f aca="false">(((((H69*10^-6)*($B$16+($B$26*10^3)))/(SQRT(2)))+$B$17)^2)/50</f>
        <v>2.36366601019005</v>
      </c>
      <c r="K69" s="7"/>
      <c r="L69" s="4" t="n">
        <f aca="false">(((SQRT(2)*((SQRT(50*J69))-$B$17))/(($B$26*10^3)+$B$16))*10^6)</f>
        <v>68</v>
      </c>
    </row>
    <row r="70" customFormat="false" ht="15" hidden="false" customHeight="false" outlineLevel="0" collapsed="false">
      <c r="H70" s="2" t="n">
        <f aca="false">H69+1</f>
        <v>69</v>
      </c>
      <c r="I70" s="7" t="n">
        <f aca="false">(((((H70*10^-6)*($B$16+($B$24*10^3)))/(SQRT(2)))+$B$17)^2)/50</f>
        <v>2.4076333276604</v>
      </c>
      <c r="J70" s="7" t="n">
        <f aca="false">(((((H70*10^-6)*($B$16+($B$26*10^3)))/(SQRT(2)))+$B$17)^2)/50</f>
        <v>2.43239917046222</v>
      </c>
      <c r="K70" s="7"/>
      <c r="L70" s="4" t="n">
        <f aca="false">(((SQRT(2)*((SQRT(50*J70))-$B$17))/(($B$26*10^3)+$B$16))*10^6)</f>
        <v>68.9999999999999</v>
      </c>
    </row>
    <row r="71" customFormat="false" ht="15" hidden="false" customHeight="false" outlineLevel="0" collapsed="false">
      <c r="H71" s="2" t="n">
        <f aca="false">H70+1</f>
        <v>70</v>
      </c>
      <c r="I71" s="7" t="n">
        <f aca="false">(((((H71*10^-6)*($B$16+($B$24*10^3)))/(SQRT(2)))+$B$17)^2)/50</f>
        <v>2.47663513234541</v>
      </c>
      <c r="J71" s="7" t="n">
        <f aca="false">(((((H71*10^-6)*($B$16+($B$26*10^3)))/(SQRT(2)))+$B$17)^2)/50</f>
        <v>2.50211740698688</v>
      </c>
      <c r="K71" s="7"/>
      <c r="L71" s="4" t="n">
        <f aca="false">(((SQRT(2)*((SQRT(50*J71))-$B$17))/(($B$26*10^3)+$B$16))*10^6)</f>
        <v>70</v>
      </c>
    </row>
    <row r="72" customFormat="false" ht="15" hidden="false" customHeight="false" outlineLevel="0" collapsed="false">
      <c r="H72" s="2" t="n">
        <f aca="false">H71+1</f>
        <v>71</v>
      </c>
      <c r="I72" s="7" t="n">
        <f aca="false">(((((H72*10^-6)*($B$16+($B$24*10^3)))/(SQRT(2)))+$B$17)^2)/50</f>
        <v>2.54661179880915</v>
      </c>
      <c r="J72" s="7" t="n">
        <f aca="false">(((((H72*10^-6)*($B$16+($B$26*10^3)))/(SQRT(2)))+$B$17)^2)/50</f>
        <v>2.57282071976402</v>
      </c>
      <c r="K72" s="7"/>
      <c r="L72" s="4" t="n">
        <f aca="false">(((SQRT(2)*((SQRT(50*J72))-$B$17))/(($B$26*10^3)+$B$16))*10^6)</f>
        <v>71</v>
      </c>
    </row>
    <row r="73" customFormat="false" ht="15" hidden="false" customHeight="false" outlineLevel="0" collapsed="false">
      <c r="H73" s="2" t="n">
        <f aca="false">H72+1</f>
        <v>72</v>
      </c>
      <c r="I73" s="7" t="n">
        <f aca="false">(((((H73*10^-6)*($B$16+($B$24*10^3)))/(SQRT(2)))+$B$17)^2)/50</f>
        <v>2.6175633270516</v>
      </c>
      <c r="J73" s="7" t="n">
        <f aca="false">(((((H73*10^-6)*($B$16+($B$26*10^3)))/(SQRT(2)))+$B$17)^2)/50</f>
        <v>2.64450910879364</v>
      </c>
      <c r="K73" s="7"/>
      <c r="L73" s="4" t="n">
        <f aca="false">(((SQRT(2)*((SQRT(50*J73))-$B$17))/(($B$26*10^3)+$B$16))*10^6)</f>
        <v>72</v>
      </c>
    </row>
    <row r="74" customFormat="false" ht="15" hidden="false" customHeight="false" outlineLevel="0" collapsed="false">
      <c r="H74" s="2" t="n">
        <f aca="false">H73+1</f>
        <v>73</v>
      </c>
      <c r="I74" s="7" t="n">
        <f aca="false">(((((H74*10^-6)*($B$16+($B$24*10^3)))/(SQRT(2)))+$B$17)^2)/50</f>
        <v>2.68948971707277</v>
      </c>
      <c r="J74" s="7" t="n">
        <f aca="false">(((((H74*10^-6)*($B$16+($B$26*10^3)))/(SQRT(2)))+$B$17)^2)/50</f>
        <v>2.71718257407574</v>
      </c>
      <c r="K74" s="7"/>
      <c r="L74" s="4" t="n">
        <f aca="false">(((SQRT(2)*((SQRT(50*J74))-$B$17))/(($B$26*10^3)+$B$16))*10^6)</f>
        <v>73</v>
      </c>
    </row>
    <row r="75" customFormat="false" ht="15" hidden="false" customHeight="false" outlineLevel="0" collapsed="false">
      <c r="H75" s="2" t="n">
        <f aca="false">H74+1</f>
        <v>74</v>
      </c>
      <c r="I75" s="7" t="n">
        <f aca="false">(((((H75*10^-6)*($B$16+($B$24*10^3)))/(SQRT(2)))+$B$17)^2)/50</f>
        <v>2.76239096887265</v>
      </c>
      <c r="J75" s="7" t="n">
        <f aca="false">(((((H75*10^-6)*($B$16+($B$26*10^3)))/(SQRT(2)))+$B$17)^2)/50</f>
        <v>2.79084111561032</v>
      </c>
      <c r="K75" s="7"/>
      <c r="L75" s="4" t="n">
        <f aca="false">(((SQRT(2)*((SQRT(50*J75))-$B$17))/(($B$26*10^3)+$B$16))*10^6)</f>
        <v>74</v>
      </c>
    </row>
    <row r="76" customFormat="false" ht="15" hidden="false" customHeight="false" outlineLevel="0" collapsed="false">
      <c r="H76" s="2" t="n">
        <f aca="false">H75+1</f>
        <v>75</v>
      </c>
      <c r="I76" s="7" t="n">
        <f aca="false">(((((H76*10^-6)*($B$16+($B$24*10^3)))/(SQRT(2)))+$B$17)^2)/50</f>
        <v>2.83626708245126</v>
      </c>
      <c r="J76" s="7" t="n">
        <f aca="false">(((((H76*10^-6)*($B$16+($B$26*10^3)))/(SQRT(2)))+$B$17)^2)/50</f>
        <v>2.86548473339737</v>
      </c>
      <c r="K76" s="7"/>
      <c r="L76" s="4" t="n">
        <f aca="false">(((SQRT(2)*((SQRT(50*J76))-$B$17))/(($B$26*10^3)+$B$16))*10^6)</f>
        <v>75</v>
      </c>
    </row>
    <row r="77" customFormat="false" ht="15" hidden="false" customHeight="false" outlineLevel="0" collapsed="false">
      <c r="H77" s="2" t="n">
        <f aca="false">H76+1</f>
        <v>76</v>
      </c>
      <c r="I77" s="7" t="n">
        <f aca="false">(((((H77*10^-6)*($B$16+($B$24*10^3)))/(SQRT(2)))+$B$17)^2)/50</f>
        <v>2.91111805780859</v>
      </c>
      <c r="J77" s="7" t="n">
        <f aca="false">(((((H77*10^-6)*($B$16+($B$26*10^3)))/(SQRT(2)))+$B$17)^2)/50</f>
        <v>2.94111342743691</v>
      </c>
      <c r="K77" s="7"/>
      <c r="L77" s="4" t="n">
        <f aca="false">(((SQRT(2)*((SQRT(50*J77))-$B$17))/(($B$26*10^3)+$B$16))*10^6)</f>
        <v>76</v>
      </c>
    </row>
    <row r="78" customFormat="false" ht="15" hidden="false" customHeight="false" outlineLevel="0" collapsed="false">
      <c r="H78" s="2" t="n">
        <f aca="false">H77+1</f>
        <v>77</v>
      </c>
      <c r="I78" s="7" t="n">
        <f aca="false">(((((H78*10^-6)*($B$16+($B$24*10^3)))/(SQRT(2)))+$B$17)^2)/50</f>
        <v>2.98694389494463</v>
      </c>
      <c r="J78" s="7" t="n">
        <f aca="false">(((((H78*10^-6)*($B$16+($B$26*10^3)))/(SQRT(2)))+$B$17)^2)/50</f>
        <v>3.01772719772893</v>
      </c>
      <c r="K78" s="7"/>
      <c r="L78" s="4" t="n">
        <f aca="false">(((SQRT(2)*((SQRT(50*J78))-$B$17))/(($B$26*10^3)+$B$16))*10^6)</f>
        <v>77</v>
      </c>
    </row>
    <row r="79" customFormat="false" ht="15" hidden="false" customHeight="false" outlineLevel="0" collapsed="false">
      <c r="H79" s="2" t="n">
        <f aca="false">H78+1</f>
        <v>78</v>
      </c>
      <c r="I79" s="7" t="n">
        <f aca="false">(((((H79*10^-6)*($B$16+($B$24*10^3)))/(SQRT(2)))+$B$17)^2)/50</f>
        <v>3.06374459385939</v>
      </c>
      <c r="J79" s="7" t="n">
        <f aca="false">(((((H79*10^-6)*($B$16+($B$26*10^3)))/(SQRT(2)))+$B$17)^2)/50</f>
        <v>3.09532604427343</v>
      </c>
      <c r="K79" s="7"/>
      <c r="L79" s="4" t="n">
        <f aca="false">(((SQRT(2)*((SQRT(50*J79))-$B$17))/(($B$26*10^3)+$B$16))*10^6)</f>
        <v>78</v>
      </c>
    </row>
    <row r="80" customFormat="false" ht="15" hidden="false" customHeight="false" outlineLevel="0" collapsed="false">
      <c r="H80" s="2" t="n">
        <f aca="false">H79+1</f>
        <v>79</v>
      </c>
      <c r="I80" s="7" t="n">
        <f aca="false">(((((H80*10^-6)*($B$16+($B$24*10^3)))/(SQRT(2)))+$B$17)^2)/50</f>
        <v>3.14152015455288</v>
      </c>
      <c r="J80" s="7" t="n">
        <f aca="false">(((((H80*10^-6)*($B$16+($B$26*10^3)))/(SQRT(2)))+$B$17)^2)/50</f>
        <v>3.17390996707041</v>
      </c>
      <c r="K80" s="7"/>
      <c r="L80" s="4" t="n">
        <f aca="false">(((SQRT(2)*((SQRT(50*J80))-$B$17))/(($B$26*10^3)+$B$16))*10^6)</f>
        <v>79</v>
      </c>
    </row>
    <row r="81" customFormat="false" ht="15" hidden="false" customHeight="false" outlineLevel="0" collapsed="false">
      <c r="H81" s="2" t="n">
        <f aca="false">H80+1</f>
        <v>80</v>
      </c>
      <c r="I81" s="7" t="n">
        <f aca="false">(((((H81*10^-6)*($B$16+($B$24*10^3)))/(SQRT(2)))+$B$17)^2)/50</f>
        <v>3.22027057702508</v>
      </c>
      <c r="J81" s="7" t="n">
        <f aca="false">(((((H81*10^-6)*($B$16+($B$26*10^3)))/(SQRT(2)))+$B$17)^2)/50</f>
        <v>3.25347896611987</v>
      </c>
      <c r="K81" s="7"/>
      <c r="L81" s="4" t="n">
        <f aca="false">(((SQRT(2)*((SQRT(50*J81))-$B$17))/(($B$26*10^3)+$B$16))*10^6)</f>
        <v>80</v>
      </c>
    </row>
    <row r="82" customFormat="false" ht="15" hidden="false" customHeight="false" outlineLevel="0" collapsed="false">
      <c r="H82" s="2" t="n">
        <f aca="false">H81+1</f>
        <v>81</v>
      </c>
      <c r="I82" s="7" t="n">
        <f aca="false">(((((H82*10^-6)*($B$16+($B$24*10^3)))/(SQRT(2)))+$B$17)^2)/50</f>
        <v>3.29999586127599</v>
      </c>
      <c r="J82" s="7" t="n">
        <f aca="false">(((((H82*10^-6)*($B$16+($B$26*10^3)))/(SQRT(2)))+$B$17)^2)/50</f>
        <v>3.3340330414218</v>
      </c>
      <c r="K82" s="7"/>
      <c r="L82" s="4" t="n">
        <f aca="false">(((SQRT(2)*((SQRT(50*J82))-$B$17))/(($B$26*10^3)+$B$16))*10^6)</f>
        <v>80.9999999999999</v>
      </c>
    </row>
    <row r="83" customFormat="false" ht="15" hidden="false" customHeight="false" outlineLevel="0" collapsed="false">
      <c r="H83" s="2" t="n">
        <f aca="false">H82+1</f>
        <v>82</v>
      </c>
      <c r="I83" s="7" t="n">
        <f aca="false">(((((H83*10^-6)*($B$16+($B$24*10^3)))/(SQRT(2)))+$B$17)^2)/50</f>
        <v>3.38069600730563</v>
      </c>
      <c r="J83" s="7" t="n">
        <f aca="false">(((((H83*10^-6)*($B$16+($B$26*10^3)))/(SQRT(2)))+$B$17)^2)/50</f>
        <v>3.41557219297622</v>
      </c>
      <c r="K83" s="7"/>
      <c r="L83" s="4" t="n">
        <f aca="false">(((SQRT(2)*((SQRT(50*J83))-$B$17))/(($B$26*10^3)+$B$16))*10^6)</f>
        <v>81.9999999999999</v>
      </c>
    </row>
    <row r="84" customFormat="false" ht="15" hidden="false" customHeight="false" outlineLevel="0" collapsed="false">
      <c r="H84" s="2" t="n">
        <f aca="false">H83+1</f>
        <v>83</v>
      </c>
      <c r="I84" s="7" t="n">
        <f aca="false">(((((H84*10^-6)*($B$16+($B$24*10^3)))/(SQRT(2)))+$B$17)^2)/50</f>
        <v>3.46237101511399</v>
      </c>
      <c r="J84" s="7" t="n">
        <f aca="false">(((((H84*10^-6)*($B$16+($B$26*10^3)))/(SQRT(2)))+$B$17)^2)/50</f>
        <v>3.49809642078312</v>
      </c>
      <c r="K84" s="7"/>
      <c r="L84" s="4" t="n">
        <f aca="false">(((SQRT(2)*((SQRT(50*J84))-$B$17))/(($B$26*10^3)+$B$16))*10^6)</f>
        <v>83</v>
      </c>
    </row>
    <row r="85" customFormat="false" ht="15" hidden="false" customHeight="false" outlineLevel="0" collapsed="false">
      <c r="H85" s="2" t="n">
        <f aca="false">H84+1</f>
        <v>84</v>
      </c>
      <c r="I85" s="7" t="n">
        <f aca="false">(((((H85*10^-6)*($B$16+($B$24*10^3)))/(SQRT(2)))+$B$17)^2)/50</f>
        <v>3.54502088470106</v>
      </c>
      <c r="J85" s="7" t="n">
        <f aca="false">(((((H85*10^-6)*($B$16+($B$26*10^3)))/(SQRT(2)))+$B$17)^2)/50</f>
        <v>3.5816057248425</v>
      </c>
      <c r="K85" s="7"/>
      <c r="L85" s="4" t="n">
        <f aca="false">(((SQRT(2)*((SQRT(50*J85))-$B$17))/(($B$26*10^3)+$B$16))*10^6)</f>
        <v>84</v>
      </c>
    </row>
    <row r="86" customFormat="false" ht="15" hidden="false" customHeight="false" outlineLevel="0" collapsed="false">
      <c r="H86" s="2" t="n">
        <f aca="false">H85+1</f>
        <v>85</v>
      </c>
      <c r="I86" s="7" t="n">
        <f aca="false">(((((H86*10^-6)*($B$16+($B$24*10^3)))/(SQRT(2)))+$B$17)^2)/50</f>
        <v>3.62864561606686</v>
      </c>
      <c r="J86" s="7" t="n">
        <f aca="false">(((((H86*10^-6)*($B$16+($B$26*10^3)))/(SQRT(2)))+$B$17)^2)/50</f>
        <v>3.66610010515436</v>
      </c>
      <c r="K86" s="7"/>
      <c r="L86" s="4" t="n">
        <f aca="false">(((SQRT(2)*((SQRT(50*J86))-$B$17))/(($B$26*10^3)+$B$16))*10^6)</f>
        <v>85</v>
      </c>
    </row>
    <row r="87" customFormat="false" ht="15" hidden="false" customHeight="false" outlineLevel="0" collapsed="false">
      <c r="H87" s="2" t="n">
        <f aca="false">H86+1</f>
        <v>86</v>
      </c>
      <c r="I87" s="7" t="n">
        <f aca="false">(((((H87*10^-6)*($B$16+($B$24*10^3)))/(SQRT(2)))+$B$17)^2)/50</f>
        <v>3.71324520921137</v>
      </c>
      <c r="J87" s="7" t="n">
        <f aca="false">(((((H87*10^-6)*($B$16+($B$26*10^3)))/(SQRT(2)))+$B$17)^2)/50</f>
        <v>3.7515795617187</v>
      </c>
      <c r="K87" s="7"/>
      <c r="L87" s="4" t="n">
        <f aca="false">(((SQRT(2)*((SQRT(50*J87))-$B$17))/(($B$26*10^3)+$B$16))*10^6)</f>
        <v>86.0000000000001</v>
      </c>
    </row>
    <row r="88" customFormat="false" ht="15" hidden="false" customHeight="false" outlineLevel="0" collapsed="false">
      <c r="H88" s="2" t="n">
        <f aca="false">H87+1</f>
        <v>87</v>
      </c>
      <c r="I88" s="7" t="n">
        <f aca="false">(((((H88*10^-6)*($B$16+($B$24*10^3)))/(SQRT(2)))+$B$17)^2)/50</f>
        <v>3.7988196641346</v>
      </c>
      <c r="J88" s="7" t="n">
        <f aca="false">(((((H88*10^-6)*($B$16+($B$26*10^3)))/(SQRT(2)))+$B$17)^2)/50</f>
        <v>3.83804409453552</v>
      </c>
      <c r="K88" s="7"/>
      <c r="L88" s="4" t="n">
        <f aca="false">(((SQRT(2)*((SQRT(50*J88))-$B$17))/(($B$26*10^3)+$B$16))*10^6)</f>
        <v>87.0000000000001</v>
      </c>
    </row>
    <row r="89" customFormat="false" ht="15" hidden="false" customHeight="false" outlineLevel="0" collapsed="false">
      <c r="H89" s="2" t="n">
        <f aca="false">H88+1</f>
        <v>88</v>
      </c>
      <c r="I89" s="7" t="n">
        <f aca="false">(((((H89*10^-6)*($B$16+($B$24*10^3)))/(SQRT(2)))+$B$17)^2)/50</f>
        <v>3.88536898083655</v>
      </c>
      <c r="J89" s="7" t="n">
        <f aca="false">(((((H89*10^-6)*($B$16+($B$26*10^3)))/(SQRT(2)))+$B$17)^2)/50</f>
        <v>3.92549370360481</v>
      </c>
      <c r="K89" s="7"/>
      <c r="L89" s="4" t="n">
        <f aca="false">(((SQRT(2)*((SQRT(50*J89))-$B$17))/(($B$26*10^3)+$B$16))*10^6)</f>
        <v>88</v>
      </c>
    </row>
    <row r="90" customFormat="false" ht="15" hidden="false" customHeight="false" outlineLevel="0" collapsed="false">
      <c r="H90" s="2" t="n">
        <f aca="false">H89+1</f>
        <v>89</v>
      </c>
      <c r="I90" s="7" t="n">
        <f aca="false">(((((H90*10^-6)*($B$16+($B$24*10^3)))/(SQRT(2)))+$B$17)^2)/50</f>
        <v>3.97289315931722</v>
      </c>
      <c r="J90" s="7" t="n">
        <f aca="false">(((((H90*10^-6)*($B$16+($B$26*10^3)))/(SQRT(2)))+$B$17)^2)/50</f>
        <v>4.01392838892659</v>
      </c>
      <c r="K90" s="7"/>
      <c r="L90" s="4" t="n">
        <f aca="false">(((SQRT(2)*((SQRT(50*J90))-$B$17))/(($B$26*10^3)+$B$16))*10^6)</f>
        <v>89</v>
      </c>
    </row>
    <row r="91" customFormat="false" ht="15" hidden="false" customHeight="false" outlineLevel="0" collapsed="false">
      <c r="H91" s="2" t="n">
        <f aca="false">H90+1</f>
        <v>90</v>
      </c>
      <c r="I91" s="7" t="n">
        <f aca="false">(((((H91*10^-6)*($B$16+($B$24*10^3)))/(SQRT(2)))+$B$17)^2)/50</f>
        <v>4.0613921995766</v>
      </c>
      <c r="J91" s="7" t="n">
        <f aca="false">(((((H91*10^-6)*($B$16+($B$26*10^3)))/(SQRT(2)))+$B$17)^2)/50</f>
        <v>4.10334815050085</v>
      </c>
      <c r="K91" s="7"/>
      <c r="L91" s="4" t="n">
        <f aca="false">(((SQRT(2)*((SQRT(50*J91))-$B$17))/(($B$26*10^3)+$B$16))*10^6)</f>
        <v>90</v>
      </c>
    </row>
    <row r="92" customFormat="false" ht="15" hidden="false" customHeight="false" outlineLevel="0" collapsed="false">
      <c r="H92" s="2" t="n">
        <f aca="false">H91+1</f>
        <v>91</v>
      </c>
      <c r="I92" s="7" t="n">
        <f aca="false">(((((H92*10^-6)*($B$16+($B$24*10^3)))/(SQRT(2)))+$B$17)^2)/50</f>
        <v>4.15086610161471</v>
      </c>
      <c r="J92" s="7" t="n">
        <f aca="false">(((((H92*10^-6)*($B$16+($B$26*10^3)))/(SQRT(2)))+$B$17)^2)/50</f>
        <v>4.19375298832759</v>
      </c>
      <c r="K92" s="7"/>
      <c r="L92" s="4" t="n">
        <f aca="false">(((SQRT(2)*((SQRT(50*J92))-$B$17))/(($B$26*10^3)+$B$16))*10^6)</f>
        <v>91</v>
      </c>
    </row>
    <row r="93" customFormat="false" ht="15" hidden="false" customHeight="false" outlineLevel="0" collapsed="false">
      <c r="H93" s="2" t="n">
        <f aca="false">H92+1</f>
        <v>92</v>
      </c>
      <c r="I93" s="7" t="n">
        <f aca="false">(((((H93*10^-6)*($B$16+($B$24*10^3)))/(SQRT(2)))+$B$17)^2)/50</f>
        <v>4.24131486543154</v>
      </c>
      <c r="J93" s="7" t="n">
        <f aca="false">(((((H93*10^-6)*($B$16+($B$26*10^3)))/(SQRT(2)))+$B$17)^2)/50</f>
        <v>4.28514290240681</v>
      </c>
      <c r="K93" s="7"/>
      <c r="L93" s="4" t="n">
        <f aca="false">(((SQRT(2)*((SQRT(50*J93))-$B$17))/(($B$26*10^3)+$B$16))*10^6)</f>
        <v>92</v>
      </c>
    </row>
    <row r="94" customFormat="false" ht="15" hidden="false" customHeight="false" outlineLevel="0" collapsed="false">
      <c r="H94" s="2" t="n">
        <f aca="false">H93+1</f>
        <v>93</v>
      </c>
      <c r="I94" s="7" t="n">
        <f aca="false">(((((H94*10^-6)*($B$16+($B$24*10^3)))/(SQRT(2)))+$B$17)^2)/50</f>
        <v>4.33273849102708</v>
      </c>
      <c r="J94" s="7" t="n">
        <f aca="false">(((((H94*10^-6)*($B$16+($B$26*10^3)))/(SQRT(2)))+$B$17)^2)/50</f>
        <v>4.3775178927385</v>
      </c>
      <c r="K94" s="7"/>
      <c r="L94" s="4" t="n">
        <f aca="false">(((SQRT(2)*((SQRT(50*J94))-$B$17))/(($B$26*10^3)+$B$16))*10^6)</f>
        <v>92.9999999999999</v>
      </c>
    </row>
    <row r="95" customFormat="false" ht="15" hidden="false" customHeight="false" outlineLevel="0" collapsed="false">
      <c r="H95" s="2" t="n">
        <f aca="false">H94+1</f>
        <v>94</v>
      </c>
      <c r="I95" s="7" t="n">
        <f aca="false">(((((H95*10^-6)*($B$16+($B$24*10^3)))/(SQRT(2)))+$B$17)^2)/50</f>
        <v>4.42513697840134</v>
      </c>
      <c r="J95" s="7" t="n">
        <f aca="false">(((((H95*10^-6)*($B$16+($B$26*10^3)))/(SQRT(2)))+$B$17)^2)/50</f>
        <v>4.47087795932268</v>
      </c>
      <c r="K95" s="7"/>
      <c r="L95" s="4" t="n">
        <f aca="false">(((SQRT(2)*((SQRT(50*J95))-$B$17))/(($B$26*10^3)+$B$16))*10^6)</f>
        <v>94</v>
      </c>
    </row>
    <row r="96" customFormat="false" ht="15" hidden="false" customHeight="false" outlineLevel="0" collapsed="false">
      <c r="H96" s="2" t="n">
        <f aca="false">H95+1</f>
        <v>95</v>
      </c>
      <c r="I96" s="7" t="n">
        <f aca="false">(((((H96*10^-6)*($B$16+($B$24*10^3)))/(SQRT(2)))+$B$17)^2)/50</f>
        <v>4.51851032755432</v>
      </c>
      <c r="J96" s="7" t="n">
        <f aca="false">(((((H96*10^-6)*($B$16+($B$26*10^3)))/(SQRT(2)))+$B$17)^2)/50</f>
        <v>4.56522310215934</v>
      </c>
      <c r="K96" s="7"/>
      <c r="L96" s="4" t="n">
        <f aca="false">(((SQRT(2)*((SQRT(50*J96))-$B$17))/(($B$26*10^3)+$B$16))*10^6)</f>
        <v>95</v>
      </c>
    </row>
    <row r="97" customFormat="false" ht="15" hidden="false" customHeight="false" outlineLevel="0" collapsed="false">
      <c r="H97" s="2" t="n">
        <f aca="false">H96+1</f>
        <v>96</v>
      </c>
      <c r="I97" s="7" t="n">
        <f aca="false">(((((H97*10^-6)*($B$16+($B$24*10^3)))/(SQRT(2)))+$B$17)^2)/50</f>
        <v>4.61285853848602</v>
      </c>
      <c r="J97" s="7" t="n">
        <f aca="false">(((((H97*10^-6)*($B$16+($B$26*10^3)))/(SQRT(2)))+$B$17)^2)/50</f>
        <v>4.66055332124848</v>
      </c>
      <c r="K97" s="7"/>
      <c r="L97" s="4" t="n">
        <f aca="false">(((SQRT(2)*((SQRT(50*J97))-$B$17))/(($B$26*10^3)+$B$16))*10^6)</f>
        <v>96</v>
      </c>
    </row>
    <row r="98" customFormat="false" ht="15" hidden="false" customHeight="false" outlineLevel="0" collapsed="false">
      <c r="H98" s="2" t="n">
        <f aca="false">H97+1</f>
        <v>97</v>
      </c>
      <c r="I98" s="7" t="n">
        <f aca="false">(((((H98*10^-6)*($B$16+($B$24*10^3)))/(SQRT(2)))+$B$17)^2)/50</f>
        <v>4.70818161119644</v>
      </c>
      <c r="J98" s="7" t="n">
        <f aca="false">(((((H98*10^-6)*($B$16+($B$26*10^3)))/(SQRT(2)))+$B$17)^2)/50</f>
        <v>4.7568686165901</v>
      </c>
      <c r="K98" s="7"/>
      <c r="L98" s="4" t="n">
        <f aca="false">(((SQRT(2)*((SQRT(50*J98))-$B$17))/(($B$26*10^3)+$B$16))*10^6)</f>
        <v>97</v>
      </c>
    </row>
    <row r="99" customFormat="false" ht="15" hidden="false" customHeight="false" outlineLevel="0" collapsed="false">
      <c r="H99" s="2" t="n">
        <f aca="false">H98+1</f>
        <v>98</v>
      </c>
      <c r="I99" s="7" t="n">
        <f aca="false">(((((H99*10^-6)*($B$16+($B$24*10^3)))/(SQRT(2)))+$B$17)^2)/50</f>
        <v>4.80447954568557</v>
      </c>
      <c r="J99" s="7" t="n">
        <f aca="false">(((((H99*10^-6)*($B$16+($B$26*10^3)))/(SQRT(2)))+$B$17)^2)/50</f>
        <v>4.8541689881842</v>
      </c>
      <c r="K99" s="7"/>
      <c r="L99" s="4" t="n">
        <f aca="false">(((SQRT(2)*((SQRT(50*J99))-$B$17))/(($B$26*10^3)+$B$16))*10^6)</f>
        <v>98</v>
      </c>
    </row>
    <row r="100" customFormat="false" ht="15" hidden="false" customHeight="false" outlineLevel="0" collapsed="false">
      <c r="H100" s="2" t="n">
        <f aca="false">H99+1</f>
        <v>99</v>
      </c>
      <c r="I100" s="7" t="n">
        <f aca="false">(((((H100*10^-6)*($B$16+($B$24*10^3)))/(SQRT(2)))+$B$17)^2)/50</f>
        <v>4.90175234195343</v>
      </c>
      <c r="J100" s="7" t="n">
        <f aca="false">(((((H100*10^-6)*($B$16+($B$26*10^3)))/(SQRT(2)))+$B$17)^2)/50</f>
        <v>4.95245443603077</v>
      </c>
      <c r="K100" s="7"/>
      <c r="L100" s="4" t="n">
        <f aca="false">(((SQRT(2)*((SQRT(50*J100))-$B$17))/(($B$26*10^3)+$B$16))*10^6)</f>
        <v>99</v>
      </c>
    </row>
    <row r="101" customFormat="false" ht="15" hidden="false" customHeight="false" outlineLevel="0" collapsed="false">
      <c r="H101" s="2" t="n">
        <f aca="false">H100+1</f>
        <v>100</v>
      </c>
      <c r="I101" s="7" t="n">
        <f aca="false">(((((H101*10^-6)*($B$16+($B$24*10^3)))/(SQRT(2)))+$B$17)^2)/50</f>
        <v>5</v>
      </c>
      <c r="J101" s="7" t="n">
        <f aca="false">(((((H101*10^-6)*($B$16+($B$26*10^3)))/(SQRT(2)))+$B$17)^2)/50</f>
        <v>5.05172496012983</v>
      </c>
      <c r="K101" s="7"/>
      <c r="L101" s="4" t="n">
        <f aca="false">(((SQRT(2)*((SQRT(50*J101))-$B$17))/(($B$26*10^3)+$B$16))*10^6)</f>
        <v>100</v>
      </c>
    </row>
  </sheetData>
  <mergeCells count="2">
    <mergeCell ref="A13:C13"/>
    <mergeCell ref="A20:C20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LibreOffice/7.0.4.2$Windows_X86_64 LibreOffice_project/dcf040e67528d9187c66b2379df5ea4407429775</Application>
  <AppVersion>15.0000</AppVersion>
  <Company>Lockheed Martin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2015-09-01T16:24:46Z</dcterms:created>
  <dc:creator>Stephen R. Yates</dc:creator>
  <dc:description/>
  <dc:language>en-US</dc:language>
  <cp:lastModifiedBy/>
  <dcterms:modified xsi:type="dcterms:W3CDTF">2021-02-14T17:52:43Z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llow Footer Overwrite">
    <vt:bool>1</vt:bool>
  </property>
  <property fmtid="{D5CDD505-2E9C-101B-9397-08002B2CF9AE}" pid="3" name="Allow Header Overwrite">
    <vt:bool>1</vt:bool>
  </property>
  <property fmtid="{D5CDD505-2E9C-101B-9397-08002B2CF9AE}" pid="4" name="Document Author">
    <vt:lpwstr>LFWC\yatessr</vt:lpwstr>
  </property>
  <property fmtid="{D5CDD505-2E9C-101B-9397-08002B2CF9AE}" pid="5" name="Document Sensitivity">
    <vt:lpwstr>1</vt:lpwstr>
  </property>
  <property fmtid="{D5CDD505-2E9C-101B-9397-08002B2CF9AE}" pid="6" name="ExpCountry">
    <vt:lpwstr/>
  </property>
  <property fmtid="{D5CDD505-2E9C-101B-9397-08002B2CF9AE}" pid="7" name="Multiple Selected">
    <vt:lpwstr>-1</vt:lpwstr>
  </property>
  <property fmtid="{D5CDD505-2E9C-101B-9397-08002B2CF9AE}" pid="8" name="OCI Additional Info">
    <vt:lpwstr/>
  </property>
  <property fmtid="{D5CDD505-2E9C-101B-9397-08002B2CF9AE}" pid="9" name="OCI Restriction">
    <vt:bool>0</vt:bool>
  </property>
  <property fmtid="{D5CDD505-2E9C-101B-9397-08002B2CF9AE}" pid="10" name="SIPLongWording">
    <vt:lpwstr/>
  </property>
  <property fmtid="{D5CDD505-2E9C-101B-9397-08002B2CF9AE}" pid="11" name="ThirdParty">
    <vt:lpwstr/>
  </property>
  <property fmtid="{D5CDD505-2E9C-101B-9397-08002B2CF9AE}" pid="12" name="checkedProgramsCount">
    <vt:r8>0</vt:r8>
  </property>
</Properties>
</file>